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Gunter Reiff\Nextcloud\Freigaben\WRG Finvestra\WRG Legal\02 Mandanten\29 Monvest\"/>
    </mc:Choice>
  </mc:AlternateContent>
  <xr:revisionPtr revIDLastSave="0" documentId="13_ncr:1_{7D515637-FB2E-498D-AE33-25B43F9225C4}" xr6:coauthVersionLast="47" xr6:coauthVersionMax="47" xr10:uidLastSave="{00000000-0000-0000-0000-000000000000}"/>
  <bookViews>
    <workbookView xWindow="-108" yWindow="-108" windowWidth="30936" windowHeight="16896" activeTab="1" xr2:uid="{1C68C57E-2F2B-429D-AD4E-F1391684E4C6}"/>
  </bookViews>
  <sheets>
    <sheet name="Kostentabelle" sheetId="1" r:id="rId1"/>
    <sheet name="Entwurf Kosteninform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C39" i="2" s="1"/>
  <c r="F19" i="2"/>
  <c r="F20" i="2" s="1"/>
  <c r="C12" i="2"/>
  <c r="C11" i="2"/>
  <c r="D9" i="2"/>
  <c r="D72" i="1"/>
  <c r="D73" i="1" s="1"/>
  <c r="F28" i="2" s="1"/>
  <c r="D66" i="1"/>
  <c r="D65" i="1"/>
  <c r="D64" i="1"/>
  <c r="D63" i="1"/>
  <c r="D55" i="1"/>
  <c r="D54" i="1"/>
  <c r="D53" i="1"/>
  <c r="D52" i="1"/>
  <c r="D51" i="1"/>
  <c r="D47" i="1"/>
  <c r="D46" i="1"/>
  <c r="B11" i="1"/>
  <c r="A41" i="2" s="1"/>
  <c r="D39" i="1"/>
  <c r="D36" i="1"/>
  <c r="F38" i="2" s="1"/>
  <c r="F49" i="2" s="1"/>
  <c r="C73" i="1"/>
  <c r="B73" i="1"/>
  <c r="D15" i="1"/>
  <c r="F33" i="2" s="1"/>
  <c r="C67" i="1"/>
  <c r="B67" i="1"/>
  <c r="C56" i="1"/>
  <c r="B56" i="1"/>
  <c r="C48" i="1"/>
  <c r="B48" i="1"/>
  <c r="D48" i="1" s="1"/>
  <c r="D67" i="1" l="1"/>
  <c r="F27" i="2" s="1"/>
  <c r="E27" i="2" s="1"/>
  <c r="D56" i="1"/>
  <c r="F26" i="2" s="1"/>
  <c r="E26" i="2" s="1"/>
  <c r="C34" i="2"/>
  <c r="E28" i="2"/>
  <c r="D34" i="1"/>
  <c r="C58" i="1"/>
  <c r="D31" i="1"/>
  <c r="B58" i="1"/>
  <c r="E37" i="2"/>
  <c r="E32" i="2"/>
  <c r="C29" i="2"/>
  <c r="E19" i="2"/>
  <c r="E20" i="2" s="1"/>
  <c r="E38" i="2"/>
  <c r="E33" i="2"/>
  <c r="E49" i="2" s="1"/>
  <c r="C45" i="2" l="1"/>
  <c r="D45" i="2" s="1"/>
  <c r="D58" i="1"/>
  <c r="E42" i="2"/>
  <c r="F42" i="2" s="1"/>
  <c r="E43" i="2"/>
  <c r="F43" i="2" s="1"/>
  <c r="C38" i="1"/>
  <c r="D49" i="2"/>
  <c r="E44" i="2" l="1"/>
  <c r="D38" i="1"/>
  <c r="C40" i="1"/>
  <c r="D40" i="1" s="1"/>
  <c r="F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Mense, Andreas</author>
    <author>Fritz Joachim</author>
  </authors>
  <commentList>
    <comment ref="D9" authorId="0" shapeId="0" xr:uid="{5F492493-BC0D-4EB5-B850-892813EB29C5}">
      <text>
        <r>
          <rPr>
            <b/>
            <sz val="9"/>
            <color indexed="81"/>
            <rFont val="Segoe UI"/>
            <family val="2"/>
          </rPr>
          <t>WICHTIGER HINWEIS:</t>
        </r>
        <r>
          <rPr>
            <sz val="9"/>
            <color indexed="81"/>
            <rFont val="Segoe UI"/>
            <family val="2"/>
          </rPr>
          <t xml:space="preserve">
Datum der Erstellung der Kosteninformation eintragen</t>
        </r>
      </text>
    </comment>
    <comment ref="C14" authorId="0" shapeId="0" xr:uid="{A2387037-9FD4-43F4-BB3D-128986F835DE}">
      <text>
        <r>
          <rPr>
            <b/>
            <sz val="9"/>
            <color indexed="81"/>
            <rFont val="Segoe UI"/>
            <family val="2"/>
          </rPr>
          <t>WICHTIGER HINWEIS:</t>
        </r>
        <r>
          <rPr>
            <sz val="9"/>
            <color indexed="81"/>
            <rFont val="Segoe UI"/>
            <family val="2"/>
          </rPr>
          <t xml:space="preserve">
individuellen Beteiligungsbetrag eintragen</t>
        </r>
      </text>
    </comment>
    <comment ref="D29" authorId="1" shapeId="0" xr:uid="{D9E50F12-8062-44C2-81EA-4AF93E1789D5}">
      <text>
        <r>
          <rPr>
            <b/>
            <sz val="9"/>
            <color indexed="81"/>
            <rFont val="Tahoma"/>
            <family val="2"/>
          </rPr>
          <t>WICHTER HINWEIS:</t>
        </r>
        <r>
          <rPr>
            <sz val="9"/>
            <color indexed="81"/>
            <rFont val="Tahoma"/>
            <family val="2"/>
          </rPr>
          <t xml:space="preserve">
Hier ist vom Vermittler der Prozentsatz einzutragen, den er im Zuge der Vermittung dieser Beteiligung erhält.</t>
        </r>
      </text>
    </comment>
    <comment ref="A52" authorId="0" shapeId="0" xr:uid="{67C39E83-C1D1-4E8D-8399-79395FD1A962}">
      <text>
        <r>
          <rPr>
            <b/>
            <sz val="9"/>
            <color indexed="81"/>
            <rFont val="Segoe UI"/>
            <family val="2"/>
          </rPr>
          <t>WICHTIGER HINWEIS:</t>
        </r>
        <r>
          <rPr>
            <sz val="9"/>
            <color indexed="81"/>
            <rFont val="Segoe UI"/>
            <family val="2"/>
          </rPr>
          <t xml:space="preserve">
Diese fondsspezifischen Hinweise und Erläuterungen sind vom Vermittler zu überprüfen und ggfls. anzupassen.</t>
        </r>
      </text>
    </comment>
  </commentList>
</comments>
</file>

<file path=xl/sharedStrings.xml><?xml version="1.0" encoding="utf-8"?>
<sst xmlns="http://schemas.openxmlformats.org/spreadsheetml/2006/main" count="137" uniqueCount="115">
  <si>
    <t>Kostenposition</t>
  </si>
  <si>
    <t>Vergütungen, die an die Verwaltungsgesellschaft zu zahlen sind</t>
  </si>
  <si>
    <t>Vergütung des geschäftsführenden Kommanditisten</t>
  </si>
  <si>
    <t>Vergütung des persönlich haftenden Gesellschafters</t>
  </si>
  <si>
    <t>Vergütung des Treuhandkommanditisten</t>
  </si>
  <si>
    <t>Verwahrstellenvergütung</t>
  </si>
  <si>
    <t>Kosten für externen Bewerter für Bewertung der Vermögensgegenstände gem. §§ 261, 271 KAGB</t>
  </si>
  <si>
    <t>Kosten für Geldkonten und Zahlungsverkehr</t>
  </si>
  <si>
    <t>Aufwendungen für die Beschaffung von Fremdkapital</t>
  </si>
  <si>
    <t>Kosten für die Prüfung der Gesellschaft durch deren Abschlussprüfer</t>
  </si>
  <si>
    <t>Von Dritten in Rechnung gestellte Kosten für die Geltendmachung und Durchsetzung von Rechtsansprüchen der Gesellschaft sowie der Abwehr von gegen die Gesellschaft erhobenen Ansprüchen </t>
  </si>
  <si>
    <t>Gebühren und Kosten, die von staatlichen und anderen öffentlichen Stellen in Bezug auf die Gesellschaft erhoben werden </t>
  </si>
  <si>
    <t>Ab Zulassung der Gesellschaft zum Vertrieb entstandene Kosten für Rechts- und Steuerberatung im Hinblick auf die Gesellschaft und ihre Vermögensgegenstände (einschließlich steuerrechtlicher Bescheinigungen), die von externen Rechts- oder Steuerberatern in Rechnung gestellt werden</t>
  </si>
  <si>
    <t>Kosten für die Beauftragung von Stimmrechtsbevollmächtigten, soweit diese gesetzlich erforderlich sind</t>
  </si>
  <si>
    <t>Steuern und Abgaben, die die Gesellschaft schuldet </t>
  </si>
  <si>
    <t xml:space="preserve">Transaktionskosten (Aufschlüsselung s.u.) </t>
  </si>
  <si>
    <t>Erwerbsgebühr</t>
  </si>
  <si>
    <t>-</t>
  </si>
  <si>
    <t>Veräußerungsgebühr</t>
  </si>
  <si>
    <t>Initialkosten (Aufschlüsselung s.u.)</t>
  </si>
  <si>
    <t>(ohne Teil der als Vergütung an den Vertrieb fließt, d.h. Ausgabeaufschlag und Eigenkapitalvermittlungsprovision)</t>
  </si>
  <si>
    <t>Nebenkosten</t>
  </si>
  <si>
    <t>Performance Fee </t>
  </si>
  <si>
    <t>Gesamtkosten</t>
  </si>
  <si>
    <t>Alle vorgenannten Kosten</t>
  </si>
  <si>
    <t>Vermietungskosten</t>
  </si>
  <si>
    <t>Notar</t>
  </si>
  <si>
    <t>Summe</t>
  </si>
  <si>
    <t>Rechtsberatung</t>
  </si>
  <si>
    <t>Bankgebühren</t>
  </si>
  <si>
    <t>Gründungskosten</t>
  </si>
  <si>
    <t>Gutachten</t>
  </si>
  <si>
    <t>Sonstige</t>
  </si>
  <si>
    <t>Initialkosten</t>
  </si>
  <si>
    <t>Objektaufbereitung</t>
  </si>
  <si>
    <t>Platzierungsgarantie</t>
  </si>
  <si>
    <t>Anteilsvermittlung</t>
  </si>
  <si>
    <t>Finanzierungsvermittlung</t>
  </si>
  <si>
    <t xml:space="preserve"> </t>
  </si>
  <si>
    <t>Nach Art. 50 Abs.2b) MiFID II DVO sind Wertpapierfirmen dazu verpflichtet, sämtliche Kosten und Nebenkosten im Zusammenhang mit der Konzeption und Verwaltung der Finanzinstrumente offenzulegen und u.a. im Rah-men einer Ex-ante-Kosteninformation auszuweisen. Die im Einzelnen zu berücksichtigenden Kostenpositionen werden durch Anhang II, Tab. 2 MiFID II DVO konkretisiert.</t>
  </si>
  <si>
    <t>Geldbetrag in Fondswährung</t>
  </si>
  <si>
    <t>Kosten gemäß Anhang II - Tabelle 2 MiFID II DVO</t>
  </si>
  <si>
    <t>Vergütungen an Dritte im Sinne von § Y, Ziff. 4 der „Musterbausteine für Kostenklauseln geschlossener Publikumsinvestmentvermögen“(2)</t>
  </si>
  <si>
    <t>in % des Nominalbetrages (1)</t>
  </si>
  <si>
    <t>Bankübliche Depotkosten außerhalb der Verwahrstelle, ggf. einschließlich der banküblichen Kosten für die Verwahrung ausländischer Vermögensgegenstände im Ausland</t>
  </si>
  <si>
    <t>Exit-Kosten, z.B. Gebühren für die Übertragung des AIF-Anteils</t>
  </si>
  <si>
    <t>Aufgliederung der einmaligen Kosten des Finanzinstruments (Produktkosten)</t>
  </si>
  <si>
    <t>Transaktionskosten Gesamt</t>
  </si>
  <si>
    <r>
      <t>Transaktionskosten</t>
    </r>
    <r>
      <rPr>
        <b/>
        <sz val="11"/>
        <color rgb="FFFF0000"/>
        <rFont val="Arial"/>
        <family val="2"/>
      </rPr>
      <t xml:space="preserve"> (verbunden mit dem Finanzinstrument)</t>
    </r>
  </si>
  <si>
    <t>Gegenstand dieses Dokuments ist die gesetzlich vorgeschriebene Information vor Geschäftsabschluss über die voraussichtlichen Kosten bezogen auf Ihre Kapitalanlage. Bei den Daten handelt es sich um Schätzungen auf der Grundlage von Annahmen. Die tatsächlichen Kosten können hiervon abweichen.</t>
  </si>
  <si>
    <t>Produkt</t>
  </si>
  <si>
    <t>Art des Finanzinstrument</t>
  </si>
  <si>
    <t>Beteiligungsbetrag in Fondswährung</t>
  </si>
  <si>
    <t>Anlagebetrag</t>
  </si>
  <si>
    <t>Beteiligungsbetrag (Kommanditeinlage)</t>
  </si>
  <si>
    <t>Ausgabeaufschlag</t>
  </si>
  <si>
    <t>Anlagebetrag (Einzahlungsbetrag)</t>
  </si>
  <si>
    <t>1) Aufstellung der Kostenpositionen und Vertriebsvergütungen (Zuwendungen) bezogen auf den Beteiligungsbetrag</t>
  </si>
  <si>
    <t>Einstiegskosten (einmalig)</t>
  </si>
  <si>
    <t>Dienstleistungskosten</t>
  </si>
  <si>
    <t>Produktkosten</t>
  </si>
  <si>
    <t>Vertriebskosten</t>
  </si>
  <si>
    <t>Laufende Kosten (p.a.)</t>
  </si>
  <si>
    <t>Ausstiegskosten</t>
  </si>
  <si>
    <t>3) Auswirkungen der Kosten auf die Rendite der Anlage bezogen auf den Beteiligungsbetrag</t>
  </si>
  <si>
    <t>1. Jahr</t>
  </si>
  <si>
    <t>zusätzlich im Verkaufsjahr</t>
  </si>
  <si>
    <t>Hinweise und Erläuterungen</t>
  </si>
  <si>
    <t>Gesamtkosten exklusive Vertriebskosten</t>
  </si>
  <si>
    <t>Gesamtkosten inklusive Vertriebskosten</t>
  </si>
  <si>
    <r>
      <t xml:space="preserve">Nominalbetrag </t>
    </r>
    <r>
      <rPr>
        <sz val="11"/>
        <color theme="1"/>
        <rFont val="Arial"/>
        <family val="2"/>
      </rPr>
      <t>(Beteiligungsbetrag des Fonds) (1)</t>
    </r>
  </si>
  <si>
    <r>
      <t>Ausgangsdatum</t>
    </r>
    <r>
      <rPr>
        <sz val="11"/>
        <color theme="1"/>
        <rFont val="Arial"/>
        <family val="2"/>
      </rPr>
      <t xml:space="preserve"> (für Berechnung angestrebte Haltedauer)</t>
    </r>
  </si>
  <si>
    <r>
      <t>angestrebte Laufzeit (</t>
    </r>
    <r>
      <rPr>
        <sz val="11"/>
        <color theme="1"/>
        <rFont val="Arial"/>
        <family val="2"/>
      </rPr>
      <t>gemäß Anlagestrategie - kongruent mit Basisszenario in den wesentlichen Anlegerinformation</t>
    </r>
    <r>
      <rPr>
        <b/>
        <sz val="11"/>
        <color theme="1"/>
        <rFont val="Arial"/>
        <family val="2"/>
      </rPr>
      <t>en)</t>
    </r>
  </si>
  <si>
    <t>Kostentabelle für die Ex-ante Kosteninformation bei geschlossenen AIF</t>
  </si>
  <si>
    <r>
      <t xml:space="preserve">Alle Kosten im Zusammenhang mit Geschäften </t>
    </r>
    <r>
      <rPr>
        <sz val="11"/>
        <rFont val="Arial"/>
        <family val="2"/>
      </rPr>
      <t>Alle Kosten und Gebühren, die infolge von Erwerb und Veräußerung von Anlagen entstehen.</t>
    </r>
    <r>
      <rPr>
        <b/>
        <sz val="11"/>
        <rFont val="Arial"/>
        <family val="2"/>
      </rPr>
      <t xml:space="preserve">
</t>
    </r>
  </si>
  <si>
    <r>
      <t xml:space="preserve">Fortlaufende Kosten </t>
    </r>
    <r>
      <rPr>
        <sz val="11"/>
        <rFont val="Arial"/>
        <family val="2"/>
      </rPr>
      <t>Alle fortlaufenden Kosten und Gebühren im Zusammenhang mit der Verwaltung des Finanzprodukts, die während der Investition in das Finanzinstrument vom Wert des Finanzinstruments abgezogen werden.</t>
    </r>
    <r>
      <rPr>
        <b/>
        <sz val="11"/>
        <rFont val="Arial"/>
        <family val="2"/>
      </rPr>
      <t xml:space="preserve">
</t>
    </r>
  </si>
  <si>
    <r>
      <t xml:space="preserve">Einmalige Kosten </t>
    </r>
    <r>
      <rPr>
        <sz val="11"/>
        <rFont val="Arial"/>
        <family val="2"/>
      </rPr>
      <t xml:space="preserve">Alle Kosten und Gebühren (im Preis des Finanzinstruments enthalten oder zusätzlich zu dessen Preis), die dem Produktlieferanten zu Anfang oder am Ende der Investition in das Finanzinstrument gezahlt werden </t>
    </r>
  </si>
  <si>
    <t>ca. angestrebte Haltedauer in Jahren</t>
  </si>
  <si>
    <t>(3) Aufwendungen für die Beschaffung von Fremdkapital: Nach den Musterbausteinen für Kostenklauseln geschlossener Publikums-Investmentvermögen sind an dieser Stelle auch Fremdkapitalzinsen zu berücksichtigen. Gemäß bsi-Position „MiFID II –Kostentransparenz / Umfang der offenzulegenden fortlaufenden Kosten bei geschlossenen AIF“ stehen die im Falle einer Fremdfinanzierung des Assets anfallenden Zinsen nicht im Zusammenhang mit der Verwaltung des Finanzprodukts im Sinne des Art. 50 Abs. 2 MiFID II DVO und müssen daher im Rahmen der ex-ante Kostentransparenz nach MIFID II nicht berücksichtigt werden.</t>
  </si>
  <si>
    <t>(4) Bewirtschaftungs- und Instandhaltungskosten: Nach den Musterbausteinen für Kostenklauseln geschlossener Publikums-Investmentvermögen sind Bewirtschaftungs- und Instandhaltungskosten zu berücksichtigen. Gemäß der bsi-Position „MiFID II – Kostentransparenz / Umfang der offenzulegenden fortlaufenden Kosten bei geschlossenen AIF“ stehen Bewirtschaftungs- und Instandhaltungskosten für Vermögensgegenstände (Sach-werte)) nicht im Zusammenhang mit der Verwaltung des Finanzprodukts im Sinne des Art. 50 Abs. 2 MiFID II DVO und müssen daher im Rahmen der ex-ante Kostentransparenz nach MIFID II nicht berücksichtigt werden.</t>
  </si>
  <si>
    <t>(1) Nominalbetrag entspricht dem Beteiligungsbetrag gemäß Verkaufsprospekt</t>
  </si>
  <si>
    <t xml:space="preserve">(I) Transaktionskosten die nicht produktbezogen sind (d.h. die beispielsweise bei direktem Erwerb der dem Fondsangebot zugrunde liegenden Vermögensgegenstände ohnehin dem Investor entstehen würden und sich daher auf Ebene der Assets befinden und nicht aufgrund der Zeichnung über das vorliegende Finanzmarktinstrument entstehen), werden bei der Kosteninformation ggf. nicht berücksichtigt, was durch den Vertrieb festzulegen ist. </t>
  </si>
  <si>
    <t xml:space="preserve">(II) Aus Gründen der Vereinfachung wurden für den Eigenkapitalanteil des Gründungsgesellschafters gleiche Kosten wie für die Anleger unterstellt. </t>
  </si>
  <si>
    <t>Allgemeine Hinweise</t>
  </si>
  <si>
    <t>Fondsspezifische Hinweise</t>
  </si>
  <si>
    <r>
      <t>Transaktionskosten (I)</t>
    </r>
    <r>
      <rPr>
        <b/>
        <vertAlign val="superscript"/>
        <sz val="11"/>
        <rFont val="Arial"/>
        <family val="2"/>
      </rPr>
      <t xml:space="preserve"> </t>
    </r>
    <r>
      <rPr>
        <b/>
        <sz val="11"/>
        <color rgb="FFFF0000"/>
        <rFont val="Arial"/>
        <family val="2"/>
      </rPr>
      <t>(ohne Bezug zum Finanzinstrument = "Sowieso-Kosten")</t>
    </r>
  </si>
  <si>
    <t>Eigenkapitalvermittlung inkl. Ausgabeaufschlag (II)</t>
  </si>
  <si>
    <t>Kosteninformation gemäß § 63 Absatz 7 Wertpapierhandelsgesetz</t>
  </si>
  <si>
    <t>[Straße Kunde]</t>
  </si>
  <si>
    <t>[PLZ Ort Kunde]</t>
  </si>
  <si>
    <t>Vermittler:</t>
  </si>
  <si>
    <t>[Name Vermittler]</t>
  </si>
  <si>
    <t>[Straße Vermittler]</t>
  </si>
  <si>
    <t>[PLZ Ort Vermittler]</t>
  </si>
  <si>
    <t>Erstellt am:</t>
  </si>
  <si>
    <t>Produkt:</t>
  </si>
  <si>
    <t>Nettobetrag</t>
  </si>
  <si>
    <t>Ust</t>
  </si>
  <si>
    <t xml:space="preserve">     Transaktionskosten</t>
  </si>
  <si>
    <t xml:space="preserve">     Initialkosten</t>
  </si>
  <si>
    <t xml:space="preserve">     Vertriebskosten</t>
  </si>
  <si>
    <t xml:space="preserve">          davon Zuwendung an den Vermittler</t>
  </si>
  <si>
    <t xml:space="preserve">     Dienstleistungskosten</t>
  </si>
  <si>
    <t xml:space="preserve">     Produktkosten</t>
  </si>
  <si>
    <t>Gesamte Kosten</t>
  </si>
  <si>
    <t>ab dem 2. Jahr</t>
  </si>
  <si>
    <t>Art des Finanzinstruments:</t>
  </si>
  <si>
    <t>[Name Kunde]</t>
  </si>
  <si>
    <t>p.a.</t>
  </si>
  <si>
    <t>Eigenkapitalvermittlung inkl. Ausgabeaufschlag</t>
  </si>
  <si>
    <t>Monvest nachrangige Namensschuldverschreibungen Serie 1</t>
  </si>
  <si>
    <t>nachrangige Namensschuldverschreibung</t>
  </si>
  <si>
    <t>EUR</t>
  </si>
  <si>
    <t>Währung</t>
  </si>
  <si>
    <t xml:space="preserve">Vorstehende Tabelle veranschaulicht exemplarisch die kumulative Wirkung der Kosten auf die Rendite der Anlage. Die Darstellung enthält keine Aussagen über die Höhe der Rendite selbst. Die Kosten verringern die Rendite während der angenommenen Haltedauer. Im ersten Jahr machen sich vor allem die einmaligen Einstiegskosten, insbesondere die Vertriebskosten, bemerkbar. Die laufenden Kosten beruhen auf bereits abgeschlossenen Verträgen und Schätzungen und können tatsächlich höher oder niedriger ausfallen.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</si>
</sst>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 [$EUR];\-#,##0\ [$EUR]"/>
    <numFmt numFmtId="168" formatCode="#,##0.00\ [$EUR]"/>
  </numFmts>
  <fonts count="18" x14ac:knownFonts="1">
    <font>
      <sz val="11"/>
      <color theme="1"/>
      <name val="Calibri"/>
      <family val="2"/>
      <scheme val="minor"/>
    </font>
    <font>
      <sz val="11"/>
      <color theme="1"/>
      <name val="Calibri"/>
      <family val="2"/>
      <scheme val="minor"/>
    </font>
    <font>
      <b/>
      <sz val="18"/>
      <color theme="1"/>
      <name val="Arial"/>
      <family val="2"/>
    </font>
    <font>
      <sz val="11"/>
      <color theme="1"/>
      <name val="Arial"/>
      <family val="2"/>
    </font>
    <font>
      <b/>
      <sz val="11"/>
      <color theme="0"/>
      <name val="Arial"/>
      <family val="2"/>
    </font>
    <font>
      <b/>
      <sz val="11"/>
      <name val="Arial"/>
      <family val="2"/>
    </font>
    <font>
      <sz val="11"/>
      <name val="Arial"/>
      <family val="2"/>
    </font>
    <font>
      <b/>
      <sz val="11"/>
      <color theme="1"/>
      <name val="Arial"/>
      <family val="2"/>
    </font>
    <font>
      <b/>
      <sz val="14"/>
      <name val="Arial"/>
      <family val="2"/>
    </font>
    <font>
      <b/>
      <vertAlign val="superscript"/>
      <sz val="11"/>
      <name val="Arial"/>
      <family val="2"/>
    </font>
    <font>
      <b/>
      <sz val="11"/>
      <color rgb="FFFF0000"/>
      <name val="Arial"/>
      <family val="2"/>
    </font>
    <font>
      <b/>
      <sz val="9"/>
      <color indexed="81"/>
      <name val="Tahoma"/>
      <family val="2"/>
    </font>
    <font>
      <sz val="9"/>
      <color indexed="81"/>
      <name val="Tahoma"/>
      <family val="2"/>
    </font>
    <font>
      <sz val="9"/>
      <color theme="1"/>
      <name val="Arial"/>
      <family val="2"/>
    </font>
    <font>
      <i/>
      <sz val="11"/>
      <color theme="1"/>
      <name val="Arial"/>
      <family val="2"/>
    </font>
    <font>
      <b/>
      <sz val="8"/>
      <color theme="1"/>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theme="0"/>
        <bgColor indexed="64"/>
      </patternFill>
    </fill>
    <fill>
      <patternFill patternType="solid">
        <fgColor rgb="FF4F81BD"/>
        <bgColor indexed="64"/>
      </patternFill>
    </fill>
    <fill>
      <patternFill patternType="solid">
        <fgColor rgb="FF92D05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3" fillId="2" borderId="0" xfId="0" applyFont="1" applyFill="1"/>
    <xf numFmtId="0" fontId="3" fillId="0" borderId="0" xfId="0" applyFont="1"/>
    <xf numFmtId="0" fontId="3" fillId="2" borderId="0" xfId="0" applyFont="1" applyFill="1" applyAlignment="1">
      <alignment horizontal="center"/>
    </xf>
    <xf numFmtId="0" fontId="5" fillId="2" borderId="0" xfId="0" applyFont="1" applyFill="1" applyAlignment="1">
      <alignment horizontal="center" vertical="center"/>
    </xf>
    <xf numFmtId="0" fontId="6" fillId="2" borderId="0" xfId="0" applyFont="1" applyFill="1" applyAlignment="1">
      <alignment horizontal="left" vertical="center" wrapText="1"/>
    </xf>
    <xf numFmtId="3" fontId="6" fillId="2" borderId="0" xfId="0" applyNumberFormat="1" applyFont="1" applyFill="1" applyAlignment="1">
      <alignment horizontal="center" vertical="center"/>
    </xf>
    <xf numFmtId="10" fontId="6" fillId="2" borderId="0" xfId="2" applyNumberFormat="1" applyFont="1" applyFill="1" applyBorder="1" applyAlignment="1">
      <alignment horizontal="center" vertical="center"/>
    </xf>
    <xf numFmtId="0" fontId="5" fillId="2" borderId="0" xfId="0" applyFont="1" applyFill="1" applyAlignment="1">
      <alignment horizontal="left" vertical="center" wrapText="1"/>
    </xf>
    <xf numFmtId="0" fontId="6" fillId="2" borderId="1" xfId="0" applyFont="1" applyFill="1" applyBorder="1" applyAlignment="1">
      <alignment horizontal="left" vertical="center" wrapText="1"/>
    </xf>
    <xf numFmtId="10" fontId="6" fillId="2" borderId="1" xfId="2" applyNumberFormat="1" applyFont="1" applyFill="1" applyBorder="1" applyAlignment="1">
      <alignment horizontal="center" vertical="center"/>
    </xf>
    <xf numFmtId="0" fontId="5" fillId="2" borderId="1" xfId="0" applyFont="1" applyFill="1" applyBorder="1" applyAlignment="1">
      <alignment horizontal="left" vertical="center" wrapText="1"/>
    </xf>
    <xf numFmtId="10" fontId="5" fillId="2" borderId="1" xfId="2" applyNumberFormat="1" applyFont="1" applyFill="1" applyBorder="1" applyAlignment="1">
      <alignment horizontal="center" vertical="center"/>
    </xf>
    <xf numFmtId="0" fontId="6" fillId="2" borderId="0" xfId="0" applyFont="1" applyFill="1" applyAlignment="1">
      <alignment vertical="center" wrapText="1"/>
    </xf>
    <xf numFmtId="0" fontId="3" fillId="0" borderId="0" xfId="0" applyFont="1" applyAlignment="1">
      <alignment horizontal="center"/>
    </xf>
    <xf numFmtId="0" fontId="7" fillId="2" borderId="0" xfId="0" applyFont="1" applyFill="1" applyAlignment="1">
      <alignment vertical="top"/>
    </xf>
    <xf numFmtId="0" fontId="7" fillId="2" borderId="0" xfId="0" applyFont="1" applyFill="1"/>
    <xf numFmtId="0" fontId="3" fillId="2" borderId="0" xfId="0" applyFont="1" applyFill="1" applyAlignment="1">
      <alignment horizontal="left"/>
    </xf>
    <xf numFmtId="166" fontId="6" fillId="2" borderId="0" xfId="2" applyNumberFormat="1" applyFont="1" applyFill="1" applyBorder="1" applyAlignment="1">
      <alignment horizontal="center" vertical="center"/>
    </xf>
    <xf numFmtId="10" fontId="5" fillId="2" borderId="0" xfId="2" applyNumberFormat="1" applyFont="1" applyFill="1" applyBorder="1" applyAlignment="1">
      <alignment horizontal="center" vertical="center"/>
    </xf>
    <xf numFmtId="165" fontId="6" fillId="2" borderId="0" xfId="1" applyNumberFormat="1" applyFont="1" applyFill="1" applyBorder="1" applyAlignment="1">
      <alignment horizontal="right" vertical="center"/>
    </xf>
    <xf numFmtId="165" fontId="6" fillId="2" borderId="1" xfId="1" applyNumberFormat="1" applyFont="1" applyFill="1" applyBorder="1" applyAlignment="1">
      <alignment horizontal="right" vertical="center"/>
    </xf>
    <xf numFmtId="165" fontId="5" fillId="2" borderId="1"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165" fontId="6" fillId="2" borderId="0" xfId="1" applyNumberFormat="1" applyFont="1" applyFill="1" applyBorder="1" applyAlignment="1">
      <alignment vertical="center" wrapText="1"/>
    </xf>
    <xf numFmtId="0" fontId="7" fillId="2" borderId="0" xfId="0" applyFont="1" applyFill="1" applyAlignment="1">
      <alignment wrapText="1"/>
    </xf>
    <xf numFmtId="164" fontId="3" fillId="2" borderId="0" xfId="0" applyNumberFormat="1" applyFont="1" applyFill="1" applyAlignment="1">
      <alignment horizontal="left"/>
    </xf>
    <xf numFmtId="0" fontId="5" fillId="2" borderId="2" xfId="0" applyFont="1" applyFill="1" applyBorder="1" applyAlignment="1">
      <alignment horizontal="center" vertical="center" wrapText="1"/>
    </xf>
    <xf numFmtId="165" fontId="6" fillId="2" borderId="2" xfId="1" applyNumberFormat="1" applyFont="1" applyFill="1" applyBorder="1" applyAlignment="1">
      <alignment horizontal="center" vertical="center"/>
    </xf>
    <xf numFmtId="0" fontId="6" fillId="2" borderId="2" xfId="0" applyFont="1" applyFill="1" applyBorder="1" applyAlignment="1">
      <alignment horizontal="center" vertical="center" wrapText="1"/>
    </xf>
    <xf numFmtId="10" fontId="6" fillId="2" borderId="2" xfId="2"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xf>
    <xf numFmtId="3" fontId="6" fillId="2" borderId="2" xfId="0" applyNumberFormat="1" applyFont="1" applyFill="1" applyBorder="1" applyAlignment="1">
      <alignment horizontal="center" vertical="center"/>
    </xf>
    <xf numFmtId="165" fontId="3" fillId="4" borderId="0" xfId="1" applyNumberFormat="1" applyFont="1" applyFill="1" applyAlignment="1">
      <alignment horizontal="right"/>
    </xf>
    <xf numFmtId="0" fontId="3" fillId="4" borderId="0" xfId="0" applyFont="1" applyFill="1" applyAlignment="1">
      <alignment horizontal="right"/>
    </xf>
    <xf numFmtId="10" fontId="3" fillId="4" borderId="0" xfId="2" applyNumberFormat="1" applyFont="1" applyFill="1" applyAlignment="1">
      <alignment horizontal="right"/>
    </xf>
    <xf numFmtId="14" fontId="3" fillId="4" borderId="0" xfId="0" applyNumberFormat="1" applyFont="1" applyFill="1" applyAlignment="1">
      <alignment horizontal="right"/>
    </xf>
    <xf numFmtId="165" fontId="3" fillId="0" borderId="0" xfId="1" applyNumberFormat="1" applyFont="1" applyFill="1" applyAlignment="1">
      <alignment horizontal="right"/>
    </xf>
    <xf numFmtId="165" fontId="6" fillId="4" borderId="2" xfId="1" applyNumberFormat="1" applyFont="1" applyFill="1" applyBorder="1" applyAlignment="1">
      <alignment horizontal="center" vertical="center"/>
    </xf>
    <xf numFmtId="165" fontId="6" fillId="4" borderId="0" xfId="1" applyNumberFormat="1" applyFont="1" applyFill="1" applyBorder="1" applyAlignment="1">
      <alignment horizontal="right" vertical="center"/>
    </xf>
    <xf numFmtId="0" fontId="6" fillId="4" borderId="0" xfId="0" applyFont="1" applyFill="1" applyAlignment="1">
      <alignment horizontal="left" vertical="center" wrapText="1"/>
    </xf>
    <xf numFmtId="0" fontId="6" fillId="4" borderId="0" xfId="0" applyFont="1" applyFill="1" applyAlignment="1">
      <alignment horizontal="left" vertical="top" wrapText="1"/>
    </xf>
    <xf numFmtId="0" fontId="3" fillId="0" borderId="0" xfId="0" applyFont="1" applyAlignment="1">
      <alignment vertical="top" wrapText="1"/>
    </xf>
    <xf numFmtId="0" fontId="3" fillId="0" borderId="0" xfId="0" applyFont="1" applyAlignment="1">
      <alignment wrapText="1"/>
    </xf>
    <xf numFmtId="14" fontId="3" fillId="4" borderId="0" xfId="0" applyNumberFormat="1" applyFont="1" applyFill="1" applyAlignment="1">
      <alignment wrapText="1"/>
    </xf>
    <xf numFmtId="0" fontId="15" fillId="0" borderId="0" xfId="0" applyFont="1" applyAlignment="1">
      <alignment wrapText="1"/>
    </xf>
    <xf numFmtId="0" fontId="15" fillId="0" borderId="0" xfId="0" applyFont="1" applyAlignment="1">
      <alignment horizontal="right" wrapText="1"/>
    </xf>
    <xf numFmtId="14" fontId="15" fillId="0" borderId="0" xfId="0" applyNumberFormat="1" applyFont="1" applyAlignment="1">
      <alignment horizontal="left" wrapText="1"/>
    </xf>
    <xf numFmtId="164" fontId="3" fillId="4" borderId="0" xfId="1" applyFont="1" applyFill="1" applyBorder="1" applyAlignment="1">
      <alignment horizontal="right" wrapText="1"/>
    </xf>
    <xf numFmtId="10" fontId="14" fillId="4" borderId="0" xfId="0" applyNumberFormat="1" applyFont="1" applyFill="1" applyAlignment="1">
      <alignment wrapText="1"/>
    </xf>
    <xf numFmtId="0" fontId="3" fillId="0" borderId="0" xfId="0" applyFont="1" applyAlignment="1">
      <alignment horizontal="left"/>
    </xf>
    <xf numFmtId="0" fontId="3" fillId="2" borderId="0" xfId="0" applyFont="1" applyFill="1" applyAlignment="1">
      <alignment wrapText="1"/>
    </xf>
    <xf numFmtId="0" fontId="3" fillId="2" borderId="0" xfId="0" applyFont="1" applyFill="1" applyAlignment="1">
      <alignment horizontal="left" vertical="top" wrapText="1"/>
    </xf>
    <xf numFmtId="0" fontId="7" fillId="2" borderId="0" xfId="0" applyFont="1" applyFill="1" applyAlignment="1">
      <alignment vertical="top" wrapText="1"/>
    </xf>
    <xf numFmtId="0" fontId="3" fillId="2" borderId="0" xfId="0" applyFont="1" applyFill="1" applyAlignment="1">
      <alignment horizontal="left" wrapText="1"/>
    </xf>
    <xf numFmtId="0" fontId="13" fillId="2" borderId="0" xfId="0" applyFont="1" applyFill="1" applyAlignment="1">
      <alignment wrapText="1"/>
    </xf>
    <xf numFmtId="0" fontId="7" fillId="2" borderId="0" xfId="0" applyFont="1" applyFill="1" applyAlignment="1">
      <alignment horizontal="center" wrapText="1"/>
    </xf>
    <xf numFmtId="0" fontId="7" fillId="2" borderId="0" xfId="0" applyFont="1" applyFill="1" applyAlignment="1">
      <alignment horizontal="right" wrapText="1"/>
    </xf>
    <xf numFmtId="167" fontId="3" fillId="2" borderId="0" xfId="1" applyNumberFormat="1" applyFont="1" applyFill="1" applyBorder="1" applyAlignment="1">
      <alignment wrapText="1"/>
    </xf>
    <xf numFmtId="0" fontId="3" fillId="2" borderId="0" xfId="0" applyFont="1" applyFill="1" applyAlignment="1">
      <alignment horizontal="right" wrapText="1"/>
    </xf>
    <xf numFmtId="168" fontId="3" fillId="2" borderId="0" xfId="1" applyNumberFormat="1" applyFont="1" applyFill="1" applyBorder="1" applyAlignment="1">
      <alignment wrapText="1"/>
    </xf>
    <xf numFmtId="10" fontId="3" fillId="2" borderId="0" xfId="3" applyNumberFormat="1" applyFont="1" applyFill="1" applyBorder="1" applyAlignment="1">
      <alignment horizontal="right" wrapText="1"/>
    </xf>
    <xf numFmtId="0" fontId="14" fillId="2" borderId="0" xfId="0" applyFont="1" applyFill="1" applyAlignment="1">
      <alignment horizontal="left" wrapText="1"/>
    </xf>
    <xf numFmtId="0" fontId="14" fillId="2" borderId="0" xfId="0" applyFont="1" applyFill="1" applyAlignment="1">
      <alignment wrapText="1"/>
    </xf>
    <xf numFmtId="168" fontId="14" fillId="2" borderId="0" xfId="1" applyNumberFormat="1" applyFont="1" applyFill="1" applyBorder="1" applyAlignment="1">
      <alignment wrapText="1"/>
    </xf>
    <xf numFmtId="168" fontId="3" fillId="2" borderId="0" xfId="0" applyNumberFormat="1" applyFont="1" applyFill="1" applyAlignment="1">
      <alignment wrapText="1"/>
    </xf>
    <xf numFmtId="10" fontId="14" fillId="2" borderId="0" xfId="2" applyNumberFormat="1" applyFont="1" applyFill="1" applyBorder="1" applyAlignment="1">
      <alignment wrapText="1"/>
    </xf>
    <xf numFmtId="10" fontId="14" fillId="2" borderId="0" xfId="3" applyNumberFormat="1" applyFont="1" applyFill="1" applyBorder="1" applyAlignment="1">
      <alignment wrapText="1"/>
    </xf>
    <xf numFmtId="10" fontId="3" fillId="2" borderId="0" xfId="2" applyNumberFormat="1" applyFont="1" applyFill="1" applyBorder="1" applyAlignment="1">
      <alignment horizontal="right" wrapText="1"/>
    </xf>
    <xf numFmtId="0" fontId="3" fillId="2" borderId="6" xfId="0" applyFont="1" applyFill="1" applyBorder="1" applyAlignment="1">
      <alignment wrapText="1"/>
    </xf>
    <xf numFmtId="0" fontId="7" fillId="2" borderId="6" xfId="0" applyFont="1" applyFill="1" applyBorder="1" applyAlignment="1">
      <alignment wrapText="1"/>
    </xf>
    <xf numFmtId="168" fontId="3" fillId="2" borderId="6" xfId="1" applyNumberFormat="1" applyFont="1" applyFill="1" applyBorder="1" applyAlignment="1">
      <alignment wrapText="1"/>
    </xf>
    <xf numFmtId="10" fontId="3" fillId="2" borderId="6" xfId="2" applyNumberFormat="1" applyFont="1" applyFill="1" applyBorder="1" applyAlignment="1">
      <alignment horizontal="right" wrapText="1"/>
    </xf>
    <xf numFmtId="10" fontId="3" fillId="2" borderId="0" xfId="3" applyNumberFormat="1" applyFont="1" applyFill="1" applyBorder="1" applyAlignment="1">
      <alignment wrapText="1"/>
    </xf>
    <xf numFmtId="10" fontId="14" fillId="2" borderId="0" xfId="2" applyNumberFormat="1" applyFont="1" applyFill="1" applyBorder="1" applyAlignment="1">
      <alignment horizontal="right" wrapText="1"/>
    </xf>
    <xf numFmtId="164" fontId="3" fillId="2" borderId="0" xfId="1" applyFont="1" applyFill="1" applyBorder="1" applyAlignment="1">
      <alignment wrapText="1"/>
    </xf>
    <xf numFmtId="164" fontId="3" fillId="2" borderId="0" xfId="0" applyNumberFormat="1" applyFont="1" applyFill="1" applyAlignment="1">
      <alignment wrapText="1"/>
    </xf>
    <xf numFmtId="10" fontId="3" fillId="2" borderId="0" xfId="0" applyNumberFormat="1" applyFont="1" applyFill="1" applyAlignment="1">
      <alignment wrapText="1"/>
    </xf>
    <xf numFmtId="17" fontId="7" fillId="2" borderId="0" xfId="0" applyNumberFormat="1" applyFont="1" applyFill="1" applyAlignment="1">
      <alignment horizontal="center" wrapText="1"/>
    </xf>
    <xf numFmtId="0" fontId="3" fillId="4" borderId="0" xfId="0" applyFont="1" applyFill="1" applyAlignment="1">
      <alignment horizontal="center"/>
    </xf>
    <xf numFmtId="0" fontId="6" fillId="2" borderId="0" xfId="0" applyFont="1" applyFill="1" applyAlignment="1">
      <alignment horizontal="left" vertical="center" wrapText="1"/>
    </xf>
    <xf numFmtId="10" fontId="6" fillId="2" borderId="2" xfId="2" applyNumberFormat="1" applyFont="1" applyFill="1" applyBorder="1" applyAlignment="1">
      <alignment horizontal="center" vertical="center"/>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8" fillId="2" borderId="0" xfId="0" applyFont="1" applyFill="1" applyAlignment="1">
      <alignment horizontal="left" vertical="center"/>
    </xf>
    <xf numFmtId="165" fontId="6" fillId="2" borderId="2" xfId="1"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3" fillId="4" borderId="0" xfId="0" applyFont="1" applyFill="1" applyAlignment="1">
      <alignment horizontal="center"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5" fillId="2" borderId="0" xfId="0" applyFont="1" applyFill="1" applyAlignment="1">
      <alignment horizontal="left" vertical="center" wrapText="1"/>
    </xf>
    <xf numFmtId="0" fontId="7" fillId="2" borderId="0" xfId="0" applyFont="1" applyFill="1" applyAlignment="1">
      <alignment horizontal="left" wrapText="1"/>
    </xf>
    <xf numFmtId="0" fontId="3" fillId="0" borderId="0" xfId="0" applyFont="1" applyAlignment="1">
      <alignment horizontal="left" vertical="top" wrapText="1"/>
    </xf>
    <xf numFmtId="0" fontId="3" fillId="4" borderId="0" xfId="0" applyFont="1" applyFill="1" applyAlignment="1">
      <alignment horizontal="justify" vertical="top" wrapText="1"/>
    </xf>
    <xf numFmtId="10" fontId="3" fillId="2" borderId="0" xfId="3" applyNumberFormat="1" applyFont="1" applyFill="1" applyBorder="1" applyAlignment="1">
      <alignment horizontal="right" wrapText="1"/>
    </xf>
    <xf numFmtId="0" fontId="7" fillId="2" borderId="0" xfId="0" applyFont="1" applyFill="1" applyAlignment="1">
      <alignment horizontal="center" wrapText="1"/>
    </xf>
    <xf numFmtId="0" fontId="7" fillId="2" borderId="0" xfId="0" applyFont="1" applyFill="1" applyAlignment="1">
      <alignment horizontal="left" vertical="center" wrapText="1"/>
    </xf>
    <xf numFmtId="0" fontId="2" fillId="2" borderId="0" xfId="0" applyFont="1" applyFill="1" applyAlignment="1">
      <alignment horizontal="left" wrapText="1"/>
    </xf>
    <xf numFmtId="0" fontId="3" fillId="2" borderId="0" xfId="0" applyFont="1" applyFill="1" applyAlignment="1">
      <alignment horizontal="justify" vertical="top" wrapText="1"/>
    </xf>
    <xf numFmtId="0" fontId="3" fillId="4" borderId="0" xfId="0" applyFont="1" applyFill="1" applyAlignment="1">
      <alignment horizontal="left" vertical="top" wrapText="1"/>
    </xf>
  </cellXfs>
  <cellStyles count="4">
    <cellStyle name="Komma" xfId="1" builtinId="3"/>
    <cellStyle name="Prozent" xfId="2" builtinId="5"/>
    <cellStyle name="Prozent 2" xfId="3" xr:uid="{41CBF82B-4C22-42C5-92E7-9F77B3FB125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4512-4069-40AA-B65F-823BF285CD3A}">
  <sheetPr>
    <pageSetUpPr fitToPage="1"/>
  </sheetPr>
  <dimension ref="A1:P85"/>
  <sheetViews>
    <sheetView topLeftCell="A26" zoomScale="90" zoomScaleNormal="90" workbookViewId="0">
      <selection activeCell="C26" sqref="C26"/>
    </sheetView>
  </sheetViews>
  <sheetFormatPr baseColWidth="10" defaultColWidth="11.44140625" defaultRowHeight="13.8" x14ac:dyDescent="0.25"/>
  <cols>
    <col min="1" max="1" width="48.6640625" style="14" customWidth="1"/>
    <col min="2" max="2" width="58.44140625" style="2" customWidth="1"/>
    <col min="3" max="3" width="19.5546875" style="2" customWidth="1"/>
    <col min="4" max="4" width="29.44140625" style="2" customWidth="1"/>
    <col min="5" max="5" width="14.33203125" style="2" customWidth="1"/>
    <col min="6" max="6" width="13" style="2" bestFit="1" customWidth="1"/>
    <col min="7" max="16384" width="11.44140625" style="2"/>
  </cols>
  <sheetData>
    <row r="1" spans="1:16" ht="40.5" customHeight="1" x14ac:dyDescent="0.25">
      <c r="A1" s="84" t="s">
        <v>73</v>
      </c>
      <c r="B1" s="84"/>
      <c r="C1" s="84"/>
      <c r="D1" s="84"/>
    </row>
    <row r="2" spans="1:16" ht="66" customHeight="1" x14ac:dyDescent="0.25">
      <c r="A2" s="85" t="s">
        <v>39</v>
      </c>
      <c r="B2" s="85"/>
      <c r="C2" s="85"/>
      <c r="D2" s="85"/>
      <c r="E2" s="44"/>
      <c r="F2" s="44"/>
    </row>
    <row r="3" spans="1:16" ht="66" customHeight="1" x14ac:dyDescent="0.25">
      <c r="A3" s="85"/>
      <c r="B3" s="85"/>
      <c r="C3" s="85"/>
      <c r="D3" s="85"/>
      <c r="E3" s="44"/>
      <c r="F3" s="44"/>
    </row>
    <row r="4" spans="1:16" ht="15" customHeight="1" x14ac:dyDescent="0.25">
      <c r="A4" s="15" t="s">
        <v>50</v>
      </c>
      <c r="B4" s="89" t="s">
        <v>110</v>
      </c>
      <c r="C4" s="89"/>
      <c r="D4" s="89"/>
      <c r="E4" s="44"/>
      <c r="F4" s="44"/>
    </row>
    <row r="5" spans="1:16" x14ac:dyDescent="0.25">
      <c r="A5" s="16" t="s">
        <v>51</v>
      </c>
      <c r="B5" s="81" t="s">
        <v>111</v>
      </c>
      <c r="C5" s="81"/>
      <c r="D5" s="81"/>
    </row>
    <row r="6" spans="1:16" x14ac:dyDescent="0.25">
      <c r="A6" s="16" t="s">
        <v>70</v>
      </c>
      <c r="B6" s="35">
        <v>400000</v>
      </c>
      <c r="C6" s="17"/>
      <c r="D6" s="17"/>
      <c r="E6" s="52"/>
      <c r="F6" s="52"/>
    </row>
    <row r="7" spans="1:16" x14ac:dyDescent="0.25">
      <c r="A7" s="16" t="s">
        <v>113</v>
      </c>
      <c r="B7" s="36" t="s">
        <v>112</v>
      </c>
      <c r="C7" s="17"/>
      <c r="D7" s="17"/>
      <c r="E7" s="52"/>
      <c r="F7" s="52"/>
    </row>
    <row r="8" spans="1:16" x14ac:dyDescent="0.25">
      <c r="A8" s="16" t="s">
        <v>55</v>
      </c>
      <c r="B8" s="37">
        <v>0.03</v>
      </c>
      <c r="C8" s="17"/>
      <c r="D8" s="17"/>
      <c r="E8" s="52"/>
      <c r="F8" s="52"/>
    </row>
    <row r="9" spans="1:16" x14ac:dyDescent="0.25">
      <c r="A9" s="16" t="s">
        <v>71</v>
      </c>
      <c r="B9" s="38">
        <v>45505</v>
      </c>
      <c r="C9" s="17"/>
      <c r="D9" s="17"/>
      <c r="E9" s="52"/>
      <c r="F9" s="52"/>
    </row>
    <row r="10" spans="1:16" ht="30" customHeight="1" x14ac:dyDescent="0.25">
      <c r="A10" s="25" t="s">
        <v>72</v>
      </c>
      <c r="B10" s="38">
        <v>46660</v>
      </c>
      <c r="C10" s="26"/>
      <c r="D10" s="17"/>
      <c r="E10" s="52"/>
      <c r="F10" s="52"/>
    </row>
    <row r="11" spans="1:16" x14ac:dyDescent="0.25">
      <c r="A11" s="16" t="s">
        <v>77</v>
      </c>
      <c r="B11" s="39">
        <f>ROUND((_xlfn.DAYS(B10,B9)/365),0)</f>
        <v>3</v>
      </c>
      <c r="C11" s="17"/>
      <c r="D11" s="17"/>
      <c r="E11" s="52"/>
      <c r="F11" s="52"/>
    </row>
    <row r="12" spans="1:16" x14ac:dyDescent="0.25">
      <c r="A12" s="3"/>
      <c r="B12" s="1"/>
      <c r="C12" s="1"/>
      <c r="D12" s="1"/>
    </row>
    <row r="13" spans="1:16" s="1" customFormat="1" ht="30" customHeight="1" x14ac:dyDescent="0.25">
      <c r="A13" s="88" t="s">
        <v>41</v>
      </c>
      <c r="B13" s="88" t="s">
        <v>0</v>
      </c>
      <c r="C13" s="88" t="s">
        <v>40</v>
      </c>
      <c r="D13" s="90" t="s">
        <v>43</v>
      </c>
      <c r="E13" s="2"/>
      <c r="F13" s="2"/>
      <c r="G13" s="2"/>
      <c r="H13" s="2"/>
      <c r="I13" s="2"/>
      <c r="J13" s="2"/>
      <c r="K13" s="2"/>
      <c r="L13" s="2"/>
      <c r="M13" s="2"/>
      <c r="N13" s="2"/>
      <c r="O13" s="2"/>
      <c r="P13" s="2"/>
    </row>
    <row r="14" spans="1:16" s="1" customFormat="1" ht="15" customHeight="1" x14ac:dyDescent="0.25">
      <c r="A14" s="88"/>
      <c r="B14" s="88"/>
      <c r="C14" s="88"/>
      <c r="D14" s="91"/>
      <c r="E14" s="2"/>
      <c r="F14" s="2"/>
      <c r="G14" s="2"/>
      <c r="H14" s="2"/>
      <c r="I14" s="2"/>
      <c r="J14" s="2"/>
      <c r="K14" s="2"/>
      <c r="L14" s="2"/>
      <c r="M14" s="2"/>
      <c r="N14" s="2"/>
      <c r="O14" s="2"/>
      <c r="P14" s="2"/>
    </row>
    <row r="15" spans="1:16" s="1" customFormat="1" ht="120" customHeight="1" x14ac:dyDescent="0.25">
      <c r="A15" s="92" t="s">
        <v>75</v>
      </c>
      <c r="B15" s="31" t="s">
        <v>1</v>
      </c>
      <c r="C15" s="40">
        <v>300</v>
      </c>
      <c r="D15" s="83">
        <f>+SUM(C15:C30)/B6</f>
        <v>1.2500000000000001E-2</v>
      </c>
      <c r="E15" s="2"/>
      <c r="F15" s="2"/>
      <c r="G15" s="2"/>
      <c r="H15" s="2"/>
      <c r="I15" s="2"/>
      <c r="J15" s="2"/>
      <c r="K15" s="2"/>
      <c r="L15" s="2"/>
      <c r="M15" s="2"/>
      <c r="N15" s="2"/>
      <c r="O15" s="2"/>
      <c r="P15" s="2"/>
    </row>
    <row r="16" spans="1:16" s="1" customFormat="1" ht="15" customHeight="1" x14ac:dyDescent="0.25">
      <c r="A16" s="93"/>
      <c r="B16" s="31" t="s">
        <v>2</v>
      </c>
      <c r="C16" s="40">
        <v>0</v>
      </c>
      <c r="D16" s="83"/>
      <c r="E16" s="2"/>
      <c r="F16" s="2"/>
      <c r="G16" s="2"/>
      <c r="H16" s="2"/>
      <c r="I16" s="2"/>
      <c r="J16" s="2"/>
      <c r="K16" s="2"/>
      <c r="L16" s="2"/>
      <c r="M16" s="2"/>
      <c r="N16" s="2"/>
      <c r="O16" s="2"/>
      <c r="P16" s="2"/>
    </row>
    <row r="17" spans="1:16" s="1" customFormat="1" ht="14.25" customHeight="1" x14ac:dyDescent="0.25">
      <c r="A17" s="93"/>
      <c r="B17" s="31" t="s">
        <v>3</v>
      </c>
      <c r="C17" s="40">
        <v>500</v>
      </c>
      <c r="D17" s="83"/>
      <c r="E17" s="2"/>
      <c r="F17" s="2"/>
      <c r="G17" s="2"/>
      <c r="H17" s="2"/>
      <c r="I17" s="2"/>
      <c r="J17" s="2"/>
      <c r="K17" s="2"/>
      <c r="L17" s="2"/>
      <c r="M17" s="2"/>
      <c r="N17" s="2"/>
      <c r="O17" s="2"/>
      <c r="P17" s="2"/>
    </row>
    <row r="18" spans="1:16" s="1" customFormat="1" x14ac:dyDescent="0.25">
      <c r="A18" s="93"/>
      <c r="B18" s="31" t="s">
        <v>4</v>
      </c>
      <c r="C18" s="40">
        <v>0</v>
      </c>
      <c r="D18" s="83"/>
      <c r="E18" s="2"/>
      <c r="F18" s="2"/>
      <c r="G18" s="2"/>
      <c r="H18" s="2"/>
      <c r="I18" s="2"/>
      <c r="J18" s="2"/>
      <c r="K18" s="2"/>
      <c r="L18" s="2"/>
      <c r="M18" s="2"/>
      <c r="N18" s="2"/>
      <c r="O18" s="2"/>
      <c r="P18" s="2"/>
    </row>
    <row r="19" spans="1:16" s="1" customFormat="1" ht="41.4" x14ac:dyDescent="0.25">
      <c r="A19" s="93"/>
      <c r="B19" s="31" t="s">
        <v>42</v>
      </c>
      <c r="C19" s="40">
        <v>0</v>
      </c>
      <c r="D19" s="83"/>
      <c r="E19" s="2"/>
      <c r="F19" s="2"/>
      <c r="G19" s="2"/>
      <c r="H19" s="2"/>
      <c r="I19" s="2"/>
      <c r="J19" s="2"/>
      <c r="K19" s="2"/>
      <c r="L19" s="2"/>
      <c r="M19" s="2"/>
      <c r="N19" s="2"/>
      <c r="O19" s="2"/>
      <c r="P19" s="2"/>
    </row>
    <row r="20" spans="1:16" s="1" customFormat="1" x14ac:dyDescent="0.25">
      <c r="A20" s="93"/>
      <c r="B20" s="31" t="s">
        <v>5</v>
      </c>
      <c r="C20" s="40"/>
      <c r="D20" s="83"/>
      <c r="E20" s="2"/>
      <c r="F20" s="2"/>
      <c r="G20" s="2"/>
      <c r="H20" s="2"/>
      <c r="I20" s="2"/>
      <c r="J20" s="2"/>
      <c r="K20" s="2"/>
      <c r="L20" s="2"/>
      <c r="M20" s="2"/>
      <c r="N20" s="2"/>
      <c r="O20" s="2"/>
      <c r="P20" s="2"/>
    </row>
    <row r="21" spans="1:16" s="1" customFormat="1" ht="27.6" x14ac:dyDescent="0.25">
      <c r="A21" s="93"/>
      <c r="B21" s="31" t="s">
        <v>6</v>
      </c>
      <c r="C21" s="40"/>
      <c r="D21" s="83"/>
      <c r="E21" s="2"/>
      <c r="F21" s="2"/>
      <c r="G21" s="2"/>
      <c r="H21" s="2"/>
      <c r="I21" s="2"/>
      <c r="J21" s="2"/>
      <c r="K21" s="2"/>
      <c r="L21" s="2"/>
      <c r="M21" s="2"/>
      <c r="N21" s="2"/>
      <c r="O21" s="2"/>
      <c r="P21" s="2"/>
    </row>
    <row r="22" spans="1:16" s="1" customFormat="1" ht="41.4" x14ac:dyDescent="0.25">
      <c r="A22" s="93"/>
      <c r="B22" s="31" t="s">
        <v>44</v>
      </c>
      <c r="C22" s="40">
        <v>0</v>
      </c>
      <c r="D22" s="83"/>
      <c r="E22" s="2"/>
      <c r="F22" s="2"/>
      <c r="G22" s="2"/>
      <c r="H22" s="2"/>
      <c r="I22" s="2"/>
      <c r="J22" s="2"/>
      <c r="K22" s="2"/>
      <c r="L22" s="2"/>
      <c r="M22" s="2"/>
      <c r="N22" s="2"/>
      <c r="O22" s="2"/>
      <c r="P22" s="2"/>
    </row>
    <row r="23" spans="1:16" s="1" customFormat="1" x14ac:dyDescent="0.25">
      <c r="A23" s="93"/>
      <c r="B23" s="31" t="s">
        <v>7</v>
      </c>
      <c r="C23" s="40">
        <v>0</v>
      </c>
      <c r="D23" s="83"/>
      <c r="E23" s="2"/>
      <c r="F23" s="2"/>
      <c r="G23" s="2"/>
      <c r="H23" s="2"/>
      <c r="I23" s="2"/>
      <c r="J23" s="2"/>
      <c r="K23" s="2"/>
      <c r="L23" s="2"/>
      <c r="M23" s="2"/>
      <c r="N23" s="2"/>
      <c r="O23" s="2"/>
      <c r="P23" s="2"/>
    </row>
    <row r="24" spans="1:16" s="1" customFormat="1" x14ac:dyDescent="0.25">
      <c r="A24" s="93"/>
      <c r="B24" s="31" t="s">
        <v>8</v>
      </c>
      <c r="C24" s="40">
        <v>0</v>
      </c>
      <c r="D24" s="83"/>
      <c r="E24" s="2"/>
      <c r="F24" s="2"/>
      <c r="G24" s="2"/>
      <c r="H24" s="2"/>
      <c r="I24" s="2"/>
      <c r="J24" s="2"/>
      <c r="K24" s="2"/>
      <c r="L24" s="2"/>
      <c r="M24" s="2"/>
      <c r="N24" s="2"/>
      <c r="O24" s="2"/>
      <c r="P24" s="2"/>
    </row>
    <row r="25" spans="1:16" s="1" customFormat="1" ht="27.6" x14ac:dyDescent="0.25">
      <c r="A25" s="93"/>
      <c r="B25" s="31" t="s">
        <v>9</v>
      </c>
      <c r="C25" s="40">
        <v>4200</v>
      </c>
      <c r="D25" s="83"/>
      <c r="E25" s="2"/>
      <c r="F25" s="2"/>
      <c r="G25" s="2"/>
      <c r="H25" s="2"/>
      <c r="I25" s="2"/>
      <c r="J25" s="2"/>
      <c r="K25" s="2"/>
      <c r="L25" s="2"/>
      <c r="M25" s="2"/>
      <c r="N25" s="2"/>
      <c r="O25" s="2"/>
      <c r="P25" s="2"/>
    </row>
    <row r="26" spans="1:16" s="1" customFormat="1" ht="55.2" x14ac:dyDescent="0.25">
      <c r="A26" s="93"/>
      <c r="B26" s="31" t="s">
        <v>10</v>
      </c>
      <c r="C26" s="40">
        <v>0</v>
      </c>
      <c r="D26" s="83"/>
      <c r="E26" s="2"/>
      <c r="F26" s="2"/>
      <c r="G26" s="2"/>
      <c r="H26" s="2"/>
      <c r="I26" s="2"/>
      <c r="J26" s="2"/>
      <c r="K26" s="2"/>
      <c r="L26" s="2"/>
      <c r="M26" s="2"/>
      <c r="N26" s="2"/>
      <c r="O26" s="2"/>
      <c r="P26" s="2"/>
    </row>
    <row r="27" spans="1:16" s="1" customFormat="1" ht="41.4" x14ac:dyDescent="0.25">
      <c r="A27" s="93"/>
      <c r="B27" s="31" t="s">
        <v>11</v>
      </c>
      <c r="C27" s="40">
        <v>0</v>
      </c>
      <c r="D27" s="83"/>
      <c r="E27" s="2"/>
      <c r="F27" s="2"/>
      <c r="G27" s="2"/>
      <c r="H27" s="2"/>
      <c r="I27" s="2"/>
      <c r="J27" s="2"/>
      <c r="K27" s="2"/>
      <c r="L27" s="2"/>
      <c r="M27" s="2"/>
      <c r="N27" s="2"/>
      <c r="O27" s="2"/>
      <c r="P27" s="2"/>
    </row>
    <row r="28" spans="1:16" s="1" customFormat="1" ht="69" x14ac:dyDescent="0.25">
      <c r="A28" s="93"/>
      <c r="B28" s="31" t="s">
        <v>12</v>
      </c>
      <c r="C28" s="40">
        <v>0</v>
      </c>
      <c r="D28" s="83"/>
      <c r="E28" s="2"/>
      <c r="F28" s="2"/>
      <c r="G28" s="2"/>
      <c r="H28" s="2"/>
      <c r="I28" s="2"/>
      <c r="J28" s="2"/>
      <c r="K28" s="2"/>
      <c r="L28" s="2"/>
      <c r="M28" s="2"/>
      <c r="N28" s="2"/>
      <c r="O28" s="2"/>
      <c r="P28" s="2"/>
    </row>
    <row r="29" spans="1:16" s="1" customFormat="1" ht="27.6" x14ac:dyDescent="0.25">
      <c r="A29" s="93"/>
      <c r="B29" s="31" t="s">
        <v>13</v>
      </c>
      <c r="C29" s="40">
        <v>0</v>
      </c>
      <c r="D29" s="83"/>
      <c r="E29" s="2"/>
      <c r="F29" s="2"/>
      <c r="G29" s="2"/>
      <c r="H29" s="2"/>
      <c r="I29" s="2"/>
      <c r="J29" s="2"/>
      <c r="K29" s="2"/>
      <c r="L29" s="2"/>
      <c r="M29" s="2"/>
      <c r="N29" s="2"/>
      <c r="O29" s="2"/>
      <c r="P29" s="2"/>
    </row>
    <row r="30" spans="1:16" s="1" customFormat="1" x14ac:dyDescent="0.25">
      <c r="A30" s="94"/>
      <c r="B30" s="31" t="s">
        <v>14</v>
      </c>
      <c r="C30" s="40">
        <v>0</v>
      </c>
      <c r="D30" s="83"/>
      <c r="E30" s="2"/>
      <c r="F30" s="2"/>
      <c r="G30" s="2"/>
      <c r="H30" s="2"/>
      <c r="I30" s="2"/>
      <c r="J30" s="2"/>
      <c r="K30" s="2"/>
      <c r="L30" s="2"/>
      <c r="M30" s="2"/>
      <c r="N30" s="2"/>
      <c r="O30" s="2"/>
      <c r="P30" s="2"/>
    </row>
    <row r="31" spans="1:16" s="1" customFormat="1" ht="59.25" customHeight="1" x14ac:dyDescent="0.25">
      <c r="A31" s="92" t="s">
        <v>74</v>
      </c>
      <c r="B31" s="31" t="s">
        <v>15</v>
      </c>
      <c r="C31" s="28">
        <v>0</v>
      </c>
      <c r="D31" s="83">
        <f>SUM(C31:C33)/B6</f>
        <v>0</v>
      </c>
      <c r="E31" s="2"/>
      <c r="F31" s="2"/>
      <c r="G31" s="2"/>
      <c r="H31" s="2"/>
      <c r="I31" s="2"/>
      <c r="J31" s="2"/>
      <c r="K31" s="2"/>
      <c r="L31" s="2"/>
      <c r="M31" s="2"/>
      <c r="N31" s="2"/>
      <c r="O31" s="2"/>
      <c r="P31" s="2"/>
    </row>
    <row r="32" spans="1:16" s="1" customFormat="1" x14ac:dyDescent="0.25">
      <c r="A32" s="93"/>
      <c r="B32" s="31" t="s">
        <v>16</v>
      </c>
      <c r="C32" s="40">
        <v>0</v>
      </c>
      <c r="D32" s="83"/>
      <c r="E32" s="2"/>
      <c r="F32" s="2"/>
      <c r="G32" s="2"/>
      <c r="H32" s="2"/>
      <c r="I32" s="2"/>
      <c r="J32" s="2"/>
      <c r="K32" s="2"/>
      <c r="L32" s="2"/>
      <c r="M32" s="2"/>
      <c r="N32" s="2"/>
      <c r="O32" s="2"/>
      <c r="P32" s="2"/>
    </row>
    <row r="33" spans="1:16" s="1" customFormat="1" x14ac:dyDescent="0.25">
      <c r="A33" s="94"/>
      <c r="B33" s="31" t="s">
        <v>18</v>
      </c>
      <c r="C33" s="40">
        <v>0</v>
      </c>
      <c r="D33" s="83"/>
      <c r="E33" s="2"/>
      <c r="F33" s="2"/>
      <c r="G33" s="2"/>
      <c r="H33" s="2"/>
      <c r="I33" s="2"/>
      <c r="J33" s="2"/>
      <c r="K33" s="2"/>
      <c r="L33" s="2"/>
      <c r="M33" s="2"/>
      <c r="N33" s="2"/>
      <c r="O33" s="2"/>
      <c r="P33" s="2"/>
    </row>
    <row r="34" spans="1:16" s="1" customFormat="1" ht="72" customHeight="1" x14ac:dyDescent="0.25">
      <c r="A34" s="92" t="s">
        <v>76</v>
      </c>
      <c r="B34" s="31" t="s">
        <v>19</v>
      </c>
      <c r="C34" s="87">
        <v>0</v>
      </c>
      <c r="D34" s="83">
        <f>+C34/B6</f>
        <v>0</v>
      </c>
      <c r="E34" s="2"/>
      <c r="F34" s="2"/>
      <c r="G34" s="2"/>
      <c r="H34" s="2"/>
      <c r="I34" s="2"/>
      <c r="J34" s="2"/>
      <c r="K34" s="2"/>
      <c r="L34" s="2"/>
      <c r="M34" s="2"/>
      <c r="N34" s="2"/>
      <c r="O34" s="2"/>
      <c r="P34" s="2"/>
    </row>
    <row r="35" spans="1:16" s="1" customFormat="1" ht="27.6" x14ac:dyDescent="0.25">
      <c r="A35" s="93"/>
      <c r="B35" s="31" t="s">
        <v>20</v>
      </c>
      <c r="C35" s="87"/>
      <c r="D35" s="83"/>
      <c r="E35" s="2"/>
      <c r="F35" s="2"/>
      <c r="G35" s="2"/>
      <c r="H35" s="2"/>
      <c r="I35" s="2"/>
      <c r="J35" s="2"/>
      <c r="K35" s="2"/>
      <c r="L35" s="2"/>
      <c r="M35" s="2"/>
      <c r="N35" s="2"/>
      <c r="O35" s="2"/>
      <c r="P35" s="2"/>
    </row>
    <row r="36" spans="1:16" s="1" customFormat="1" ht="31.5" customHeight="1" x14ac:dyDescent="0.25">
      <c r="A36" s="94"/>
      <c r="B36" s="31" t="s">
        <v>45</v>
      </c>
      <c r="C36" s="40">
        <v>0</v>
      </c>
      <c r="D36" s="30">
        <f>C36/B6</f>
        <v>0</v>
      </c>
      <c r="E36" s="2"/>
      <c r="F36" s="2"/>
      <c r="G36" s="2"/>
      <c r="H36" s="2"/>
      <c r="I36" s="2"/>
      <c r="J36" s="2"/>
      <c r="K36" s="2"/>
      <c r="L36" s="2"/>
      <c r="M36" s="2"/>
      <c r="N36" s="2"/>
      <c r="O36" s="2"/>
      <c r="P36" s="2"/>
    </row>
    <row r="37" spans="1:16" s="1" customFormat="1" ht="31.5" customHeight="1" x14ac:dyDescent="0.25">
      <c r="A37" s="27" t="s">
        <v>21</v>
      </c>
      <c r="B37" s="31" t="s">
        <v>22</v>
      </c>
      <c r="C37" s="40" t="s">
        <v>17</v>
      </c>
      <c r="D37" s="32"/>
      <c r="E37" s="2"/>
      <c r="F37" s="2"/>
      <c r="G37" s="2"/>
      <c r="H37" s="2"/>
      <c r="I37" s="2"/>
      <c r="J37" s="2"/>
      <c r="K37" s="2"/>
      <c r="L37" s="2"/>
      <c r="M37" s="2"/>
      <c r="N37" s="2"/>
      <c r="O37" s="2"/>
      <c r="P37" s="2"/>
    </row>
    <row r="38" spans="1:16" s="1" customFormat="1" ht="31.5" customHeight="1" x14ac:dyDescent="0.25">
      <c r="A38" s="33" t="s">
        <v>68</v>
      </c>
      <c r="B38" s="31" t="s">
        <v>24</v>
      </c>
      <c r="C38" s="28">
        <f>SUM(C15:C37)</f>
        <v>5000</v>
      </c>
      <c r="D38" s="30">
        <f>C38/B6</f>
        <v>1.2500000000000001E-2</v>
      </c>
      <c r="E38" s="2"/>
      <c r="F38" s="2"/>
      <c r="G38" s="2"/>
      <c r="H38" s="2"/>
      <c r="I38" s="2"/>
      <c r="J38" s="2"/>
      <c r="K38" s="2"/>
      <c r="L38" s="2"/>
      <c r="M38" s="2"/>
      <c r="N38" s="2"/>
      <c r="O38" s="2"/>
      <c r="P38" s="2"/>
    </row>
    <row r="39" spans="1:16" s="1" customFormat="1" ht="31.5" customHeight="1" x14ac:dyDescent="0.25">
      <c r="A39" s="29" t="s">
        <v>109</v>
      </c>
      <c r="B39" s="31" t="s">
        <v>61</v>
      </c>
      <c r="C39" s="34">
        <v>40000</v>
      </c>
      <c r="D39" s="30">
        <f>C39/B6</f>
        <v>0.1</v>
      </c>
      <c r="E39" s="2"/>
      <c r="F39" s="2"/>
      <c r="G39" s="2"/>
      <c r="H39" s="2"/>
      <c r="I39" s="2"/>
      <c r="J39" s="2"/>
      <c r="K39" s="2"/>
      <c r="L39" s="2"/>
      <c r="M39" s="2"/>
      <c r="N39" s="2"/>
      <c r="O39" s="2"/>
      <c r="P39" s="2"/>
    </row>
    <row r="40" spans="1:16" s="1" customFormat="1" ht="31.5" customHeight="1" x14ac:dyDescent="0.25">
      <c r="A40" s="33" t="s">
        <v>69</v>
      </c>
      <c r="B40" s="31" t="s">
        <v>24</v>
      </c>
      <c r="C40" s="34">
        <f>C38+C39</f>
        <v>45000</v>
      </c>
      <c r="D40" s="30">
        <f>C40/B6</f>
        <v>0.1125</v>
      </c>
      <c r="E40" s="2"/>
      <c r="F40" s="2"/>
      <c r="G40" s="2"/>
      <c r="H40" s="2"/>
      <c r="I40" s="2"/>
      <c r="J40" s="2"/>
      <c r="K40" s="2"/>
      <c r="L40" s="2"/>
      <c r="M40" s="2"/>
      <c r="N40" s="2"/>
      <c r="O40" s="2"/>
      <c r="P40" s="2"/>
    </row>
    <row r="41" spans="1:16" s="1" customFormat="1" ht="31.5" customHeight="1" x14ac:dyDescent="0.25">
      <c r="A41" s="4"/>
      <c r="B41" s="5"/>
      <c r="C41" s="6"/>
      <c r="D41" s="7"/>
      <c r="E41" s="2"/>
      <c r="F41" s="2"/>
      <c r="G41" s="2"/>
      <c r="H41" s="2"/>
      <c r="I41" s="2"/>
      <c r="J41" s="2"/>
      <c r="K41" s="2"/>
      <c r="L41" s="2"/>
      <c r="M41" s="2"/>
      <c r="N41" s="2"/>
      <c r="O41" s="2"/>
      <c r="P41" s="2"/>
    </row>
    <row r="42" spans="1:16" s="1" customFormat="1" x14ac:dyDescent="0.25">
      <c r="A42" s="4"/>
      <c r="B42" s="5"/>
      <c r="C42" s="6"/>
      <c r="D42" s="7"/>
      <c r="E42" s="2"/>
      <c r="F42" s="2"/>
      <c r="G42" s="2"/>
      <c r="H42" s="2"/>
      <c r="I42" s="2"/>
      <c r="J42" s="2"/>
      <c r="K42" s="2"/>
      <c r="L42" s="2"/>
      <c r="M42" s="2"/>
      <c r="N42" s="2"/>
      <c r="O42" s="2"/>
      <c r="P42" s="2"/>
    </row>
    <row r="43" spans="1:16" s="1" customFormat="1" ht="17.399999999999999" x14ac:dyDescent="0.25">
      <c r="A43" s="86" t="s">
        <v>46</v>
      </c>
      <c r="B43" s="86"/>
      <c r="C43" s="86"/>
      <c r="D43" s="86"/>
      <c r="E43" s="2"/>
      <c r="F43" s="2"/>
      <c r="G43" s="2"/>
      <c r="H43" s="2"/>
      <c r="I43" s="2"/>
      <c r="J43" s="2"/>
      <c r="K43" s="2"/>
      <c r="L43" s="2"/>
      <c r="M43" s="2"/>
      <c r="N43" s="2"/>
      <c r="O43" s="2"/>
      <c r="P43" s="2"/>
    </row>
    <row r="44" spans="1:16" s="1" customFormat="1" x14ac:dyDescent="0.25">
      <c r="A44" s="3"/>
      <c r="E44" s="2"/>
      <c r="F44" s="2"/>
      <c r="G44" s="2"/>
      <c r="H44" s="2"/>
      <c r="I44" s="2"/>
      <c r="J44" s="2"/>
      <c r="K44" s="2"/>
      <c r="L44" s="2"/>
      <c r="M44" s="2"/>
      <c r="N44" s="2"/>
      <c r="O44" s="2"/>
      <c r="P44" s="2"/>
    </row>
    <row r="45" spans="1:16" s="1" customFormat="1" ht="30" x14ac:dyDescent="0.25">
      <c r="A45" s="8" t="s">
        <v>85</v>
      </c>
      <c r="B45" s="20" t="s">
        <v>96</v>
      </c>
      <c r="C45" s="20" t="s">
        <v>97</v>
      </c>
      <c r="E45" s="2"/>
      <c r="F45" s="2"/>
      <c r="G45" s="2"/>
      <c r="H45" s="2"/>
      <c r="I45" s="2"/>
      <c r="J45" s="2"/>
      <c r="K45" s="2"/>
      <c r="L45" s="2"/>
      <c r="M45" s="2"/>
      <c r="N45" s="2"/>
      <c r="O45" s="2"/>
      <c r="P45" s="2"/>
    </row>
    <row r="46" spans="1:16" s="1" customFormat="1" x14ac:dyDescent="0.25">
      <c r="A46" s="42" t="s">
        <v>25</v>
      </c>
      <c r="B46" s="41">
        <v>0</v>
      </c>
      <c r="C46" s="41">
        <v>0</v>
      </c>
      <c r="D46" s="7">
        <f>SUM(B46:C46)/B6</f>
        <v>0</v>
      </c>
      <c r="E46" s="2"/>
      <c r="F46" s="2"/>
      <c r="G46" s="2"/>
      <c r="H46" s="2"/>
      <c r="I46" s="2"/>
      <c r="J46" s="2"/>
      <c r="K46" s="2"/>
      <c r="L46" s="2"/>
      <c r="M46" s="2"/>
      <c r="N46" s="2"/>
      <c r="O46" s="2"/>
      <c r="P46" s="2"/>
    </row>
    <row r="47" spans="1:16" s="1" customFormat="1" x14ac:dyDescent="0.25">
      <c r="A47" s="42" t="s">
        <v>26</v>
      </c>
      <c r="B47" s="41">
        <v>0</v>
      </c>
      <c r="C47" s="41">
        <v>0</v>
      </c>
      <c r="D47" s="7">
        <f>SUM(B47:C47)/B6</f>
        <v>0</v>
      </c>
      <c r="E47" s="2"/>
      <c r="F47" s="2"/>
      <c r="G47" s="2"/>
      <c r="H47" s="2"/>
      <c r="I47" s="2"/>
      <c r="J47" s="2"/>
      <c r="K47" s="2"/>
      <c r="L47" s="2"/>
      <c r="M47" s="2"/>
      <c r="N47" s="2"/>
      <c r="O47" s="2"/>
      <c r="P47" s="2"/>
    </row>
    <row r="48" spans="1:16" s="1" customFormat="1" ht="14.4" thickBot="1" x14ac:dyDescent="0.3">
      <c r="A48" s="9" t="s">
        <v>27</v>
      </c>
      <c r="B48" s="21">
        <f>SUM(B46:B47)</f>
        <v>0</v>
      </c>
      <c r="C48" s="21">
        <f>SUM(C46:C47)</f>
        <v>0</v>
      </c>
      <c r="D48" s="10">
        <f>SUM(B48:C48)/B6</f>
        <v>0</v>
      </c>
      <c r="E48" s="2"/>
      <c r="F48" s="2"/>
      <c r="G48" s="2"/>
      <c r="H48" s="2"/>
      <c r="I48" s="2"/>
      <c r="J48" s="2"/>
      <c r="K48" s="2"/>
      <c r="L48" s="2"/>
      <c r="M48" s="2"/>
      <c r="N48" s="2"/>
      <c r="O48" s="2"/>
      <c r="P48" s="2"/>
    </row>
    <row r="49" spans="1:16" s="1" customFormat="1" ht="14.4" thickTop="1" x14ac:dyDescent="0.25">
      <c r="A49" s="5"/>
      <c r="B49" s="20"/>
      <c r="C49" s="20"/>
      <c r="D49" s="7"/>
      <c r="E49" s="2"/>
      <c r="F49" s="2"/>
      <c r="G49" s="2"/>
      <c r="H49" s="2"/>
      <c r="I49" s="2"/>
      <c r="J49" s="2"/>
      <c r="K49" s="2"/>
      <c r="L49" s="2"/>
      <c r="M49" s="2"/>
      <c r="N49" s="2"/>
      <c r="O49" s="2"/>
      <c r="P49" s="2"/>
    </row>
    <row r="50" spans="1:16" s="1" customFormat="1" ht="27.6" x14ac:dyDescent="0.25">
      <c r="A50" s="8" t="s">
        <v>48</v>
      </c>
      <c r="B50" s="20" t="s">
        <v>96</v>
      </c>
      <c r="C50" s="20" t="s">
        <v>97</v>
      </c>
      <c r="D50" s="7"/>
      <c r="E50" s="2"/>
      <c r="F50" s="2"/>
      <c r="G50" s="2"/>
      <c r="H50" s="2"/>
      <c r="I50" s="2"/>
      <c r="J50" s="2"/>
      <c r="K50" s="2"/>
      <c r="L50" s="2"/>
      <c r="M50" s="2"/>
      <c r="N50" s="2"/>
      <c r="O50" s="2"/>
      <c r="P50" s="2"/>
    </row>
    <row r="51" spans="1:16" s="1" customFormat="1" x14ac:dyDescent="0.25">
      <c r="A51" s="42" t="s">
        <v>28</v>
      </c>
      <c r="B51" s="41">
        <v>0</v>
      </c>
      <c r="C51" s="41">
        <v>0</v>
      </c>
      <c r="D51" s="7">
        <f>SUM(B51:C51)/B6</f>
        <v>0</v>
      </c>
      <c r="E51" s="2"/>
      <c r="F51" s="2"/>
      <c r="G51" s="2"/>
      <c r="H51" s="2"/>
      <c r="I51" s="2"/>
      <c r="J51" s="2"/>
      <c r="K51" s="2"/>
      <c r="L51" s="2"/>
      <c r="M51" s="2"/>
      <c r="N51" s="2"/>
      <c r="O51" s="2"/>
      <c r="P51" s="2"/>
    </row>
    <row r="52" spans="1:16" s="1" customFormat="1" x14ac:dyDescent="0.25">
      <c r="A52" s="42" t="s">
        <v>29</v>
      </c>
      <c r="B52" s="41">
        <v>0</v>
      </c>
      <c r="C52" s="41">
        <v>0</v>
      </c>
      <c r="D52" s="7">
        <f>SUM(B52:C52)/B6</f>
        <v>0</v>
      </c>
      <c r="E52" s="2"/>
      <c r="F52" s="2"/>
      <c r="G52" s="2"/>
      <c r="H52" s="2"/>
      <c r="I52" s="2"/>
      <c r="J52" s="2"/>
      <c r="K52" s="2"/>
      <c r="L52" s="2"/>
      <c r="M52" s="2"/>
      <c r="N52" s="2"/>
      <c r="O52" s="2"/>
      <c r="P52" s="2"/>
    </row>
    <row r="53" spans="1:16" s="1" customFormat="1" x14ac:dyDescent="0.25">
      <c r="A53" s="42" t="s">
        <v>30</v>
      </c>
      <c r="B53" s="41">
        <v>0</v>
      </c>
      <c r="C53" s="41">
        <v>0</v>
      </c>
      <c r="D53" s="7">
        <f>SUM(B53:C53)/B6</f>
        <v>0</v>
      </c>
      <c r="E53" s="2"/>
      <c r="F53" s="2"/>
      <c r="G53" s="2"/>
      <c r="H53" s="2"/>
      <c r="I53" s="2"/>
      <c r="J53" s="2"/>
      <c r="K53" s="2"/>
      <c r="L53" s="2"/>
      <c r="M53" s="2"/>
      <c r="N53" s="2"/>
      <c r="O53" s="2"/>
      <c r="P53" s="2"/>
    </row>
    <row r="54" spans="1:16" s="1" customFormat="1" x14ac:dyDescent="0.25">
      <c r="A54" s="42" t="s">
        <v>31</v>
      </c>
      <c r="B54" s="41">
        <v>0</v>
      </c>
      <c r="C54" s="41">
        <v>0</v>
      </c>
      <c r="D54" s="7">
        <f>SUM(B54:C54)/B6</f>
        <v>0</v>
      </c>
      <c r="E54" s="2"/>
      <c r="F54" s="2"/>
      <c r="G54" s="2"/>
      <c r="H54" s="2"/>
      <c r="I54" s="2"/>
      <c r="J54" s="2"/>
      <c r="K54" s="2"/>
      <c r="L54" s="2"/>
      <c r="M54" s="2"/>
      <c r="N54" s="2"/>
      <c r="O54" s="2"/>
      <c r="P54" s="2"/>
    </row>
    <row r="55" spans="1:16" s="1" customFormat="1" x14ac:dyDescent="0.25">
      <c r="A55" s="42" t="s">
        <v>32</v>
      </c>
      <c r="B55" s="41">
        <v>0</v>
      </c>
      <c r="C55" s="41">
        <v>0</v>
      </c>
      <c r="D55" s="7">
        <f>SUM(B55:C55)/B6</f>
        <v>0</v>
      </c>
      <c r="E55" s="2"/>
      <c r="F55" s="2"/>
      <c r="G55" s="2"/>
      <c r="H55" s="2"/>
      <c r="I55" s="2"/>
      <c r="J55" s="2"/>
      <c r="K55" s="2"/>
      <c r="L55" s="2"/>
      <c r="M55" s="2"/>
      <c r="N55" s="2"/>
      <c r="O55" s="2"/>
      <c r="P55" s="2"/>
    </row>
    <row r="56" spans="1:16" s="1" customFormat="1" ht="14.4" thickBot="1" x14ac:dyDescent="0.3">
      <c r="A56" s="9" t="s">
        <v>27</v>
      </c>
      <c r="B56" s="21">
        <f>SUM(B51:B55)</f>
        <v>0</v>
      </c>
      <c r="C56" s="21">
        <f>SUM(C51:C55)</f>
        <v>0</v>
      </c>
      <c r="D56" s="10">
        <f>SUM(B56:C56)/B6</f>
        <v>0</v>
      </c>
      <c r="E56" s="2"/>
      <c r="F56" s="2"/>
      <c r="G56" s="2"/>
      <c r="H56" s="2"/>
      <c r="I56" s="2"/>
      <c r="J56" s="2"/>
      <c r="K56" s="2"/>
      <c r="L56" s="2"/>
      <c r="M56" s="2"/>
      <c r="N56" s="2"/>
      <c r="O56" s="2"/>
      <c r="P56" s="2"/>
    </row>
    <row r="57" spans="1:16" s="1" customFormat="1" ht="14.4" thickTop="1" x14ac:dyDescent="0.25">
      <c r="A57" s="5"/>
      <c r="B57" s="20"/>
      <c r="C57" s="20"/>
      <c r="D57" s="7"/>
      <c r="E57" s="2"/>
      <c r="F57" s="2"/>
      <c r="G57" s="2"/>
      <c r="H57" s="2"/>
      <c r="I57" s="2"/>
      <c r="J57" s="2"/>
      <c r="K57" s="2"/>
      <c r="L57" s="2"/>
      <c r="M57" s="2"/>
      <c r="N57" s="2"/>
      <c r="O57" s="2"/>
      <c r="P57" s="2"/>
    </row>
    <row r="58" spans="1:16" s="1" customFormat="1" ht="14.4" thickBot="1" x14ac:dyDescent="0.3">
      <c r="A58" s="11" t="s">
        <v>47</v>
      </c>
      <c r="B58" s="22">
        <f>+SUM(B48+B56)</f>
        <v>0</v>
      </c>
      <c r="C58" s="22">
        <f>+SUM(C48+C56)</f>
        <v>0</v>
      </c>
      <c r="D58" s="12">
        <f>SUM(B58:C58)/B6</f>
        <v>0</v>
      </c>
      <c r="E58" s="2"/>
      <c r="F58" s="2"/>
      <c r="G58" s="2"/>
      <c r="H58" s="2"/>
      <c r="I58" s="2"/>
      <c r="J58" s="2"/>
      <c r="K58" s="2"/>
      <c r="L58" s="2"/>
      <c r="M58" s="2"/>
      <c r="N58" s="2"/>
      <c r="O58" s="2"/>
      <c r="P58" s="2"/>
    </row>
    <row r="59" spans="1:16" s="1" customFormat="1" ht="14.4" thickTop="1" x14ac:dyDescent="0.25">
      <c r="A59" s="8"/>
      <c r="B59" s="23"/>
      <c r="C59" s="23"/>
      <c r="D59" s="19"/>
      <c r="E59" s="2"/>
      <c r="F59" s="2"/>
      <c r="G59" s="2"/>
      <c r="H59" s="2"/>
      <c r="I59" s="2"/>
      <c r="J59" s="2"/>
      <c r="K59" s="2"/>
      <c r="L59" s="2"/>
      <c r="M59" s="2"/>
      <c r="N59" s="2"/>
      <c r="O59" s="2"/>
      <c r="P59" s="2"/>
    </row>
    <row r="60" spans="1:16" s="1" customFormat="1" x14ac:dyDescent="0.25">
      <c r="A60" s="5"/>
      <c r="B60" s="20"/>
      <c r="C60" s="20"/>
      <c r="D60" s="7"/>
      <c r="E60" s="2"/>
      <c r="F60" s="2"/>
      <c r="G60" s="2"/>
      <c r="H60" s="2"/>
      <c r="I60" s="2"/>
      <c r="J60" s="2"/>
      <c r="K60" s="2"/>
      <c r="L60" s="2"/>
      <c r="M60" s="2"/>
      <c r="N60" s="2"/>
      <c r="O60" s="2"/>
      <c r="P60" s="2"/>
    </row>
    <row r="61" spans="1:16" s="1" customFormat="1" x14ac:dyDescent="0.25">
      <c r="A61" s="8" t="s">
        <v>33</v>
      </c>
      <c r="B61" s="20"/>
      <c r="C61" s="20"/>
      <c r="D61" s="7"/>
      <c r="E61" s="2"/>
      <c r="F61" s="2"/>
      <c r="G61" s="2"/>
      <c r="H61" s="2"/>
      <c r="I61" s="2"/>
      <c r="J61" s="2"/>
      <c r="K61" s="2"/>
      <c r="L61" s="2"/>
      <c r="M61" s="2"/>
      <c r="N61" s="2"/>
      <c r="O61" s="2"/>
      <c r="P61" s="2"/>
    </row>
    <row r="62" spans="1:16" s="1" customFormat="1" x14ac:dyDescent="0.25">
      <c r="A62" s="5"/>
      <c r="B62" s="20" t="s">
        <v>96</v>
      </c>
      <c r="C62" s="20" t="s">
        <v>97</v>
      </c>
      <c r="D62" s="7"/>
      <c r="E62" s="2"/>
      <c r="F62" s="2"/>
      <c r="G62" s="2"/>
      <c r="H62" s="2"/>
      <c r="I62" s="2"/>
      <c r="J62" s="2"/>
      <c r="K62" s="2"/>
      <c r="L62" s="2"/>
      <c r="M62" s="2"/>
      <c r="N62" s="2"/>
      <c r="O62" s="2"/>
      <c r="P62" s="2"/>
    </row>
    <row r="63" spans="1:16" s="1" customFormat="1" x14ac:dyDescent="0.25">
      <c r="A63" s="42" t="s">
        <v>34</v>
      </c>
      <c r="B63" s="41">
        <v>0</v>
      </c>
      <c r="C63" s="41">
        <v>0</v>
      </c>
      <c r="D63" s="7">
        <f>SUM(B63:C63)/B6</f>
        <v>0</v>
      </c>
      <c r="E63" s="2"/>
      <c r="F63" s="2"/>
      <c r="G63" s="2"/>
      <c r="H63" s="2"/>
      <c r="I63" s="2"/>
      <c r="J63" s="2"/>
      <c r="K63" s="2"/>
      <c r="L63" s="2"/>
      <c r="M63" s="2"/>
      <c r="N63" s="2"/>
      <c r="O63" s="2"/>
      <c r="P63" s="2"/>
    </row>
    <row r="64" spans="1:16" s="1" customFormat="1" x14ac:dyDescent="0.25">
      <c r="A64" s="42" t="s">
        <v>35</v>
      </c>
      <c r="B64" s="41">
        <v>0</v>
      </c>
      <c r="C64" s="41">
        <v>0</v>
      </c>
      <c r="D64" s="7">
        <f>SUM(B64:C64)/B6</f>
        <v>0</v>
      </c>
      <c r="E64" s="2"/>
      <c r="F64" s="2"/>
      <c r="G64" s="2"/>
      <c r="H64" s="2"/>
      <c r="I64" s="2"/>
      <c r="J64" s="2"/>
      <c r="K64" s="2"/>
      <c r="L64" s="2"/>
      <c r="M64" s="2"/>
      <c r="N64" s="2"/>
      <c r="O64" s="2"/>
      <c r="P64" s="2"/>
    </row>
    <row r="65" spans="1:16" s="1" customFormat="1" x14ac:dyDescent="0.25">
      <c r="A65" s="42" t="s">
        <v>36</v>
      </c>
      <c r="B65" s="41">
        <v>0</v>
      </c>
      <c r="C65" s="41">
        <v>0</v>
      </c>
      <c r="D65" s="7">
        <f>SUM(B65:C65)/B6</f>
        <v>0</v>
      </c>
      <c r="E65" s="2"/>
      <c r="F65" s="2"/>
      <c r="G65" s="2"/>
      <c r="H65" s="2"/>
      <c r="I65" s="2"/>
      <c r="J65" s="2"/>
      <c r="K65" s="2"/>
      <c r="L65" s="2"/>
      <c r="M65" s="2"/>
      <c r="N65" s="2"/>
      <c r="O65" s="2"/>
      <c r="P65" s="2"/>
    </row>
    <row r="66" spans="1:16" s="1" customFormat="1" x14ac:dyDescent="0.25">
      <c r="A66" s="42" t="s">
        <v>37</v>
      </c>
      <c r="B66" s="41">
        <v>0</v>
      </c>
      <c r="C66" s="41">
        <v>0</v>
      </c>
      <c r="D66" s="7">
        <f>SUM(B66:C66)/B6</f>
        <v>0</v>
      </c>
      <c r="E66" s="2"/>
      <c r="F66" s="2"/>
      <c r="G66" s="2"/>
      <c r="H66" s="2"/>
      <c r="I66" s="2"/>
      <c r="J66" s="2"/>
      <c r="K66" s="2"/>
      <c r="L66" s="2"/>
      <c r="M66" s="2"/>
      <c r="N66" s="2"/>
      <c r="O66" s="2"/>
      <c r="P66" s="2"/>
    </row>
    <row r="67" spans="1:16" ht="14.4" thickBot="1" x14ac:dyDescent="0.3">
      <c r="A67" s="9" t="s">
        <v>27</v>
      </c>
      <c r="B67" s="21">
        <f>+SUM(B63:B66)</f>
        <v>0</v>
      </c>
      <c r="C67" s="21">
        <f>+SUM(C63:C66)</f>
        <v>0</v>
      </c>
      <c r="D67" s="10">
        <f>SUM(B67:C67)/B6</f>
        <v>0</v>
      </c>
    </row>
    <row r="68" spans="1:16" ht="14.4" thickTop="1" x14ac:dyDescent="0.25">
      <c r="A68" s="5"/>
      <c r="B68" s="20"/>
      <c r="C68" s="20"/>
      <c r="D68" s="18"/>
    </row>
    <row r="69" spans="1:16" x14ac:dyDescent="0.25">
      <c r="A69" s="5"/>
      <c r="B69" s="20"/>
      <c r="C69" s="20"/>
      <c r="D69" s="18"/>
    </row>
    <row r="70" spans="1:16" x14ac:dyDescent="0.25">
      <c r="A70" s="8" t="s">
        <v>61</v>
      </c>
      <c r="B70" s="20"/>
      <c r="C70" s="20"/>
      <c r="D70" s="18"/>
    </row>
    <row r="71" spans="1:16" x14ac:dyDescent="0.25">
      <c r="A71" s="5"/>
      <c r="B71" s="20" t="s">
        <v>96</v>
      </c>
      <c r="C71" s="20" t="s">
        <v>97</v>
      </c>
      <c r="D71" s="18"/>
    </row>
    <row r="72" spans="1:16" x14ac:dyDescent="0.25">
      <c r="A72" s="42" t="s">
        <v>86</v>
      </c>
      <c r="B72" s="41">
        <v>40000</v>
      </c>
      <c r="C72" s="41">
        <v>0</v>
      </c>
      <c r="D72" s="7">
        <f>SUM(B72:C72)/B6</f>
        <v>0.1</v>
      </c>
    </row>
    <row r="73" spans="1:16" ht="14.4" thickBot="1" x14ac:dyDescent="0.3">
      <c r="A73" s="9" t="s">
        <v>27</v>
      </c>
      <c r="B73" s="21">
        <f>B72</f>
        <v>40000</v>
      </c>
      <c r="C73" s="21">
        <f t="shared" ref="C73:D73" si="0">C72</f>
        <v>0</v>
      </c>
      <c r="D73" s="10">
        <f t="shared" si="0"/>
        <v>0.1</v>
      </c>
    </row>
    <row r="74" spans="1:16" ht="14.4" thickTop="1" x14ac:dyDescent="0.25">
      <c r="A74" s="5"/>
      <c r="B74" s="20"/>
      <c r="C74" s="20"/>
      <c r="D74" s="7"/>
    </row>
    <row r="75" spans="1:16" x14ac:dyDescent="0.25">
      <c r="A75" s="5"/>
      <c r="B75" s="20"/>
      <c r="C75" s="20"/>
      <c r="D75" s="7"/>
    </row>
    <row r="76" spans="1:16" x14ac:dyDescent="0.25">
      <c r="A76" s="8" t="s">
        <v>83</v>
      </c>
      <c r="B76" s="20"/>
      <c r="C76" s="20"/>
      <c r="D76" s="7"/>
    </row>
    <row r="77" spans="1:16" x14ac:dyDescent="0.25">
      <c r="A77" s="5"/>
      <c r="B77" s="24"/>
      <c r="C77" s="24"/>
      <c r="D77" s="13"/>
    </row>
    <row r="78" spans="1:16" ht="22.5" customHeight="1" x14ac:dyDescent="0.25">
      <c r="A78" s="82" t="s">
        <v>80</v>
      </c>
      <c r="B78" s="82"/>
      <c r="C78" s="82"/>
      <c r="D78" s="82"/>
    </row>
    <row r="79" spans="1:16" ht="42" customHeight="1" x14ac:dyDescent="0.25">
      <c r="A79" s="95">
        <v>430</v>
      </c>
      <c r="B79" s="95"/>
      <c r="C79" s="95"/>
      <c r="D79" s="95"/>
    </row>
    <row r="80" spans="1:16" ht="72" customHeight="1" x14ac:dyDescent="0.25">
      <c r="A80" s="82" t="s">
        <v>78</v>
      </c>
      <c r="B80" s="82"/>
      <c r="C80" s="82"/>
      <c r="D80" s="82"/>
    </row>
    <row r="81" spans="1:4" ht="72.75" customHeight="1" x14ac:dyDescent="0.25">
      <c r="A81" s="82" t="s">
        <v>79</v>
      </c>
      <c r="B81" s="82"/>
      <c r="C81" s="82"/>
      <c r="D81" s="82"/>
    </row>
    <row r="82" spans="1:4" x14ac:dyDescent="0.25">
      <c r="A82" s="5"/>
      <c r="B82" s="5"/>
      <c r="C82" s="5"/>
      <c r="D82" s="5"/>
    </row>
    <row r="83" spans="1:4" x14ac:dyDescent="0.25">
      <c r="A83" s="96" t="s">
        <v>84</v>
      </c>
      <c r="B83" s="96"/>
      <c r="C83" s="96"/>
      <c r="D83" s="96"/>
    </row>
    <row r="84" spans="1:4" ht="60" customHeight="1" x14ac:dyDescent="0.25">
      <c r="A84" s="82" t="s">
        <v>81</v>
      </c>
      <c r="B84" s="82"/>
      <c r="C84" s="82"/>
      <c r="D84" s="82"/>
    </row>
    <row r="85" spans="1:4" ht="27" customHeight="1" x14ac:dyDescent="0.25">
      <c r="A85" s="82" t="s">
        <v>82</v>
      </c>
      <c r="B85" s="82"/>
      <c r="C85" s="82"/>
      <c r="D85" s="82"/>
    </row>
  </sheetData>
  <mergeCells count="24">
    <mergeCell ref="A15:A30"/>
    <mergeCell ref="A79:D79"/>
    <mergeCell ref="A80:D80"/>
    <mergeCell ref="A81:D81"/>
    <mergeCell ref="A83:D83"/>
    <mergeCell ref="A31:A33"/>
    <mergeCell ref="A34:A36"/>
    <mergeCell ref="A78:D78"/>
    <mergeCell ref="B5:D5"/>
    <mergeCell ref="A84:D84"/>
    <mergeCell ref="A85:D85"/>
    <mergeCell ref="D31:D33"/>
    <mergeCell ref="A1:D1"/>
    <mergeCell ref="A3:D3"/>
    <mergeCell ref="A43:D43"/>
    <mergeCell ref="C34:C35"/>
    <mergeCell ref="D34:D35"/>
    <mergeCell ref="A2:D2"/>
    <mergeCell ref="A13:A14"/>
    <mergeCell ref="B13:B14"/>
    <mergeCell ref="C13:C14"/>
    <mergeCell ref="D15:D30"/>
    <mergeCell ref="B4:D4"/>
    <mergeCell ref="D13:D14"/>
  </mergeCells>
  <pageMargins left="0.7" right="0.7" top="0.78740157499999996" bottom="0.78740157499999996" header="0.3" footer="0.3"/>
  <pageSetup paperSize="9" scale="5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13FA-F45B-4A4C-9B90-3E24B3E63DE3}">
  <sheetPr>
    <pageSetUpPr fitToPage="1"/>
  </sheetPr>
  <dimension ref="A1:K55"/>
  <sheetViews>
    <sheetView tabSelected="1" zoomScaleNormal="100" workbookViewId="0">
      <selection activeCell="H44" sqref="H44"/>
    </sheetView>
  </sheetViews>
  <sheetFormatPr baseColWidth="10" defaultColWidth="11.44140625" defaultRowHeight="13.8" x14ac:dyDescent="0.25"/>
  <cols>
    <col min="1" max="1" width="43.5546875" style="45" customWidth="1"/>
    <col min="2" max="2" width="11.6640625" style="45" customWidth="1"/>
    <col min="3" max="3" width="16.6640625" style="45" customWidth="1"/>
    <col min="4" max="4" width="18" style="45" customWidth="1"/>
    <col min="5" max="5" width="16.109375" style="45" customWidth="1"/>
    <col min="6" max="6" width="12.33203125" style="45" customWidth="1"/>
    <col min="7" max="7" width="4.109375" style="45" customWidth="1"/>
    <col min="8" max="8" width="13" style="45" bestFit="1" customWidth="1"/>
    <col min="9" max="16384" width="11.44140625" style="45"/>
  </cols>
  <sheetData>
    <row r="1" spans="1:11" ht="23.25" customHeight="1" x14ac:dyDescent="0.4">
      <c r="A1" s="103" t="s">
        <v>87</v>
      </c>
      <c r="B1" s="103"/>
      <c r="C1" s="103"/>
      <c r="D1" s="103"/>
      <c r="E1" s="103"/>
      <c r="F1" s="103"/>
      <c r="G1" s="103"/>
    </row>
    <row r="2" spans="1:11" x14ac:dyDescent="0.25">
      <c r="A2" s="53"/>
      <c r="B2" s="53"/>
      <c r="C2" s="53"/>
      <c r="D2" s="53"/>
      <c r="E2" s="53"/>
      <c r="F2" s="53"/>
      <c r="G2" s="53"/>
    </row>
    <row r="3" spans="1:11" ht="49.5" customHeight="1" x14ac:dyDescent="0.25">
      <c r="A3" s="104" t="s">
        <v>49</v>
      </c>
      <c r="B3" s="104"/>
      <c r="C3" s="104"/>
      <c r="D3" s="104"/>
      <c r="E3" s="104"/>
      <c r="F3" s="104"/>
      <c r="G3" s="104"/>
    </row>
    <row r="4" spans="1:11" x14ac:dyDescent="0.25">
      <c r="A4" s="54"/>
      <c r="B4" s="54"/>
      <c r="C4" s="54"/>
      <c r="D4" s="54"/>
      <c r="E4" s="54"/>
      <c r="F4" s="54"/>
      <c r="G4" s="53"/>
    </row>
    <row r="5" spans="1:11" x14ac:dyDescent="0.25">
      <c r="A5" s="43" t="s">
        <v>107</v>
      </c>
      <c r="B5" s="54"/>
      <c r="C5" s="54" t="s">
        <v>90</v>
      </c>
      <c r="D5" s="105" t="s">
        <v>91</v>
      </c>
      <c r="E5" s="105"/>
      <c r="F5" s="105"/>
      <c r="G5" s="105"/>
    </row>
    <row r="6" spans="1:11" x14ac:dyDescent="0.25">
      <c r="A6" s="43" t="s">
        <v>88</v>
      </c>
      <c r="B6" s="54"/>
      <c r="C6" s="54"/>
      <c r="D6" s="105" t="s">
        <v>92</v>
      </c>
      <c r="E6" s="105"/>
      <c r="F6" s="105"/>
      <c r="G6" s="105"/>
    </row>
    <row r="7" spans="1:11" ht="14.25" customHeight="1" x14ac:dyDescent="0.25">
      <c r="A7" s="43" t="s">
        <v>89</v>
      </c>
      <c r="B7" s="54"/>
      <c r="C7" s="54"/>
      <c r="D7" s="105" t="s">
        <v>93</v>
      </c>
      <c r="E7" s="105"/>
      <c r="F7" s="105"/>
      <c r="G7" s="105"/>
    </row>
    <row r="8" spans="1:11" x14ac:dyDescent="0.25">
      <c r="A8" s="54"/>
      <c r="B8" s="54"/>
      <c r="C8" s="54"/>
      <c r="D8" s="53"/>
      <c r="E8" s="53"/>
      <c r="F8" s="53"/>
      <c r="G8" s="53"/>
    </row>
    <row r="9" spans="1:11" x14ac:dyDescent="0.25">
      <c r="A9" s="54"/>
      <c r="B9" s="54"/>
      <c r="C9" s="54" t="s">
        <v>94</v>
      </c>
      <c r="D9" s="46">
        <f ca="1">TODAY()</f>
        <v>45496</v>
      </c>
      <c r="E9" s="53"/>
      <c r="F9" s="53"/>
      <c r="G9" s="53"/>
    </row>
    <row r="10" spans="1:11" x14ac:dyDescent="0.25">
      <c r="A10" s="54"/>
      <c r="B10" s="54"/>
      <c r="C10" s="54"/>
      <c r="D10" s="53"/>
      <c r="E10" s="53"/>
      <c r="F10" s="53"/>
      <c r="G10" s="53"/>
    </row>
    <row r="11" spans="1:11" ht="15" customHeight="1" x14ac:dyDescent="0.25">
      <c r="A11" s="55" t="s">
        <v>95</v>
      </c>
      <c r="B11" s="53"/>
      <c r="C11" s="85" t="str">
        <f>Kostentabelle!B4</f>
        <v>Monvest nachrangige Namensschuldverschreibungen Serie 1</v>
      </c>
      <c r="D11" s="85"/>
      <c r="E11" s="85"/>
      <c r="F11" s="85"/>
      <c r="G11" s="53"/>
      <c r="H11" s="44"/>
      <c r="I11" s="44"/>
      <c r="J11" s="44"/>
      <c r="K11" s="44"/>
    </row>
    <row r="12" spans="1:11" ht="15" customHeight="1" x14ac:dyDescent="0.25">
      <c r="A12" s="25" t="s">
        <v>106</v>
      </c>
      <c r="B12" s="53"/>
      <c r="C12" s="85" t="str">
        <f>Kostentabelle!B5</f>
        <v>nachrangige Namensschuldverschreibung</v>
      </c>
      <c r="D12" s="85"/>
      <c r="E12" s="85"/>
      <c r="F12" s="85"/>
      <c r="G12" s="53"/>
    </row>
    <row r="13" spans="1:11" x14ac:dyDescent="0.25">
      <c r="A13" s="25"/>
      <c r="B13" s="56"/>
      <c r="C13" s="56"/>
      <c r="D13" s="56"/>
      <c r="E13" s="56"/>
      <c r="F13" s="56"/>
      <c r="G13" s="53"/>
    </row>
    <row r="14" spans="1:11" x14ac:dyDescent="0.25">
      <c r="A14" s="25" t="s">
        <v>52</v>
      </c>
      <c r="B14" s="56"/>
      <c r="C14" s="50">
        <v>400000</v>
      </c>
      <c r="D14" s="56"/>
      <c r="E14" s="53"/>
      <c r="F14" s="56"/>
      <c r="G14" s="53"/>
    </row>
    <row r="15" spans="1:11" x14ac:dyDescent="0.25">
      <c r="A15" s="25"/>
      <c r="B15" s="56"/>
      <c r="C15" s="61"/>
      <c r="D15" s="56"/>
      <c r="E15" s="53"/>
      <c r="F15" s="56"/>
      <c r="G15" s="53"/>
    </row>
    <row r="16" spans="1:11" x14ac:dyDescent="0.25">
      <c r="A16" s="57"/>
      <c r="B16" s="53"/>
      <c r="C16" s="53"/>
      <c r="D16" s="53"/>
      <c r="E16" s="53"/>
      <c r="F16" s="53"/>
      <c r="G16" s="53"/>
    </row>
    <row r="17" spans="1:7" x14ac:dyDescent="0.25">
      <c r="A17" s="25" t="s">
        <v>53</v>
      </c>
      <c r="B17" s="25"/>
      <c r="C17" s="25"/>
      <c r="D17" s="25"/>
      <c r="E17" s="58"/>
      <c r="F17" s="59"/>
      <c r="G17" s="53"/>
    </row>
    <row r="18" spans="1:7" x14ac:dyDescent="0.25">
      <c r="A18" s="25" t="s">
        <v>54</v>
      </c>
      <c r="B18" s="53"/>
      <c r="C18" s="53"/>
      <c r="D18" s="53"/>
      <c r="E18" s="60">
        <f>C14</f>
        <v>400000</v>
      </c>
      <c r="F18" s="100">
        <v>1</v>
      </c>
      <c r="G18" s="100"/>
    </row>
    <row r="19" spans="1:7" x14ac:dyDescent="0.25">
      <c r="A19" s="25" t="s">
        <v>55</v>
      </c>
      <c r="B19" s="53"/>
      <c r="C19" s="53"/>
      <c r="D19" s="53"/>
      <c r="E19" s="60">
        <f>E18*F19</f>
        <v>12000</v>
      </c>
      <c r="F19" s="100">
        <f>Kostentabelle!B8</f>
        <v>0.03</v>
      </c>
      <c r="G19" s="100"/>
    </row>
    <row r="20" spans="1:7" x14ac:dyDescent="0.25">
      <c r="A20" s="25" t="s">
        <v>56</v>
      </c>
      <c r="B20" s="53"/>
      <c r="C20" s="53"/>
      <c r="D20" s="53"/>
      <c r="E20" s="60">
        <f>E18+E19</f>
        <v>412000</v>
      </c>
      <c r="F20" s="100">
        <f>F18+F19</f>
        <v>1.03</v>
      </c>
      <c r="G20" s="100"/>
    </row>
    <row r="21" spans="1:7" x14ac:dyDescent="0.25">
      <c r="A21" s="53"/>
      <c r="B21" s="53"/>
      <c r="C21" s="53"/>
      <c r="D21" s="53"/>
      <c r="E21" s="53"/>
      <c r="F21" s="53"/>
      <c r="G21" s="53"/>
    </row>
    <row r="22" spans="1:7" ht="18.75" customHeight="1" x14ac:dyDescent="0.25">
      <c r="A22" s="97" t="s">
        <v>57</v>
      </c>
      <c r="B22" s="97"/>
      <c r="C22" s="97"/>
      <c r="D22" s="97"/>
      <c r="E22" s="97"/>
      <c r="F22" s="97"/>
      <c r="G22" s="97"/>
    </row>
    <row r="23" spans="1:7" x14ac:dyDescent="0.25">
      <c r="A23" s="25" t="s">
        <v>58</v>
      </c>
      <c r="B23" s="25"/>
      <c r="C23" s="25"/>
      <c r="D23" s="25"/>
      <c r="E23" s="58"/>
      <c r="F23" s="59"/>
      <c r="G23" s="53"/>
    </row>
    <row r="24" spans="1:7" x14ac:dyDescent="0.25">
      <c r="A24" s="25" t="s">
        <v>59</v>
      </c>
      <c r="B24" s="53"/>
      <c r="C24" s="53"/>
      <c r="D24" s="53"/>
      <c r="E24" s="62">
        <v>0</v>
      </c>
      <c r="F24" s="100">
        <v>0</v>
      </c>
      <c r="G24" s="100"/>
    </row>
    <row r="25" spans="1:7" x14ac:dyDescent="0.25">
      <c r="A25" s="25" t="s">
        <v>60</v>
      </c>
      <c r="B25" s="53"/>
      <c r="C25" s="53"/>
      <c r="D25" s="53"/>
      <c r="E25" s="62"/>
      <c r="F25" s="63"/>
      <c r="G25" s="61"/>
    </row>
    <row r="26" spans="1:7" x14ac:dyDescent="0.25">
      <c r="A26" s="56" t="s">
        <v>98</v>
      </c>
      <c r="B26" s="53"/>
      <c r="C26" s="53"/>
      <c r="D26" s="53"/>
      <c r="E26" s="62">
        <f>$E$18*F26</f>
        <v>0</v>
      </c>
      <c r="F26" s="100">
        <f>Kostentabelle!D56</f>
        <v>0</v>
      </c>
      <c r="G26" s="100"/>
    </row>
    <row r="27" spans="1:7" x14ac:dyDescent="0.25">
      <c r="A27" s="56" t="s">
        <v>99</v>
      </c>
      <c r="B27" s="53"/>
      <c r="C27" s="53"/>
      <c r="D27" s="53"/>
      <c r="E27" s="62">
        <f>$E$18*F27</f>
        <v>0</v>
      </c>
      <c r="F27" s="100">
        <f>Kostentabelle!D67</f>
        <v>0</v>
      </c>
      <c r="G27" s="100"/>
    </row>
    <row r="28" spans="1:7" x14ac:dyDescent="0.25">
      <c r="A28" s="56" t="s">
        <v>100</v>
      </c>
      <c r="B28" s="53"/>
      <c r="C28" s="53"/>
      <c r="D28" s="53"/>
      <c r="E28" s="62">
        <f>$E$18*F28</f>
        <v>40000</v>
      </c>
      <c r="F28" s="100">
        <f>Kostentabelle!D73</f>
        <v>0.1</v>
      </c>
      <c r="G28" s="100"/>
    </row>
    <row r="29" spans="1:7" ht="14.4" x14ac:dyDescent="0.3">
      <c r="A29" s="64" t="s">
        <v>101</v>
      </c>
      <c r="B29" s="65"/>
      <c r="C29" s="66">
        <f>E18*D29</f>
        <v>26000</v>
      </c>
      <c r="D29" s="51">
        <v>6.5000000000000002E-2</v>
      </c>
      <c r="E29" s="62"/>
      <c r="F29" s="63"/>
      <c r="G29" s="61"/>
    </row>
    <row r="30" spans="1:7" x14ac:dyDescent="0.25">
      <c r="A30" s="57"/>
      <c r="B30" s="53"/>
      <c r="C30" s="67"/>
      <c r="D30" s="53"/>
      <c r="E30" s="62"/>
      <c r="F30" s="63"/>
      <c r="G30" s="61"/>
    </row>
    <row r="31" spans="1:7" x14ac:dyDescent="0.25">
      <c r="A31" s="25" t="s">
        <v>62</v>
      </c>
      <c r="B31" s="53"/>
      <c r="C31" s="67"/>
      <c r="D31" s="53"/>
      <c r="E31" s="62"/>
      <c r="F31" s="59"/>
      <c r="G31" s="61"/>
    </row>
    <row r="32" spans="1:7" x14ac:dyDescent="0.25">
      <c r="A32" s="25" t="s">
        <v>102</v>
      </c>
      <c r="B32" s="53"/>
      <c r="C32" s="67"/>
      <c r="D32" s="53"/>
      <c r="E32" s="62">
        <f>$E$18*F32</f>
        <v>0</v>
      </c>
      <c r="F32" s="100">
        <v>0</v>
      </c>
      <c r="G32" s="100"/>
    </row>
    <row r="33" spans="1:7" x14ac:dyDescent="0.25">
      <c r="A33" s="25" t="s">
        <v>103</v>
      </c>
      <c r="B33" s="53"/>
      <c r="C33" s="67"/>
      <c r="D33" s="53"/>
      <c r="E33" s="62">
        <f>$E$18*F33</f>
        <v>5000</v>
      </c>
      <c r="F33" s="100">
        <f>Kostentabelle!D15</f>
        <v>1.2500000000000001E-2</v>
      </c>
      <c r="G33" s="100"/>
    </row>
    <row r="34" spans="1:7" ht="14.4" x14ac:dyDescent="0.3">
      <c r="A34" s="65" t="s">
        <v>101</v>
      </c>
      <c r="B34" s="65"/>
      <c r="C34" s="66">
        <f>E18*D34</f>
        <v>0</v>
      </c>
      <c r="D34" s="68">
        <v>0</v>
      </c>
      <c r="E34" s="62"/>
      <c r="F34" s="63"/>
      <c r="G34" s="61"/>
    </row>
    <row r="35" spans="1:7" x14ac:dyDescent="0.25">
      <c r="A35" s="53"/>
      <c r="B35" s="53"/>
      <c r="C35" s="67"/>
      <c r="D35" s="53"/>
      <c r="E35" s="62"/>
      <c r="F35" s="63"/>
      <c r="G35" s="61"/>
    </row>
    <row r="36" spans="1:7" x14ac:dyDescent="0.25">
      <c r="A36" s="25" t="s">
        <v>63</v>
      </c>
      <c r="B36" s="53"/>
      <c r="C36" s="67"/>
      <c r="D36" s="53"/>
      <c r="E36" s="62"/>
      <c r="F36" s="59"/>
      <c r="G36" s="61"/>
    </row>
    <row r="37" spans="1:7" x14ac:dyDescent="0.25">
      <c r="A37" s="25" t="s">
        <v>102</v>
      </c>
      <c r="B37" s="53"/>
      <c r="C37" s="67"/>
      <c r="D37" s="53"/>
      <c r="E37" s="62">
        <f>$E$18*F37</f>
        <v>0</v>
      </c>
      <c r="F37" s="100">
        <v>0</v>
      </c>
      <c r="G37" s="100"/>
    </row>
    <row r="38" spans="1:7" x14ac:dyDescent="0.25">
      <c r="A38" s="25" t="s">
        <v>103</v>
      </c>
      <c r="B38" s="53"/>
      <c r="C38" s="67"/>
      <c r="D38" s="53"/>
      <c r="E38" s="62">
        <f>$E$18*F38</f>
        <v>0</v>
      </c>
      <c r="F38" s="100">
        <f>Kostentabelle!D36</f>
        <v>0</v>
      </c>
      <c r="G38" s="100"/>
    </row>
    <row r="39" spans="1:7" ht="14.4" x14ac:dyDescent="0.3">
      <c r="A39" s="65" t="s">
        <v>101</v>
      </c>
      <c r="B39" s="65"/>
      <c r="C39" s="66">
        <f>E18*D39</f>
        <v>0</v>
      </c>
      <c r="D39" s="69">
        <v>0</v>
      </c>
      <c r="E39" s="62"/>
      <c r="F39" s="53"/>
      <c r="G39" s="53"/>
    </row>
    <row r="40" spans="1:7" x14ac:dyDescent="0.25">
      <c r="A40" s="53"/>
      <c r="B40" s="53"/>
      <c r="C40" s="53"/>
      <c r="D40" s="53"/>
      <c r="E40" s="53"/>
      <c r="F40" s="53"/>
      <c r="G40" s="53"/>
    </row>
    <row r="41" spans="1:7" ht="15" customHeight="1" x14ac:dyDescent="0.25">
      <c r="A41" s="102" t="str">
        <f>"2) Kostenzusammenfassung bei einer angenommenen Haltedauer von ca. "&amp;Kostentabelle!B11&amp;" Jahren bezogen auf den Beteiligungsbetrag"</f>
        <v>2) Kostenzusammenfassung bei einer angenommenen Haltedauer von ca. 3 Jahren bezogen auf den Beteiligungsbetrag</v>
      </c>
      <c r="B41" s="102"/>
      <c r="C41" s="102"/>
      <c r="D41" s="102"/>
      <c r="E41" s="102"/>
      <c r="F41" s="102"/>
      <c r="G41" s="102"/>
    </row>
    <row r="42" spans="1:7" ht="27.6" x14ac:dyDescent="0.25">
      <c r="A42" s="53" t="s">
        <v>59</v>
      </c>
      <c r="B42" s="25"/>
      <c r="C42" s="25"/>
      <c r="D42" s="25"/>
      <c r="E42" s="62">
        <f>E24+(E32*Kostentabelle!$B$11)+E37</f>
        <v>0</v>
      </c>
      <c r="F42" s="70">
        <f>(E42/$E$18)/Kostentabelle!$B$11</f>
        <v>0</v>
      </c>
      <c r="G42" s="53" t="s">
        <v>108</v>
      </c>
    </row>
    <row r="43" spans="1:7" ht="28.2" thickBot="1" x14ac:dyDescent="0.3">
      <c r="A43" s="71" t="s">
        <v>60</v>
      </c>
      <c r="B43" s="72"/>
      <c r="C43" s="72"/>
      <c r="D43" s="72"/>
      <c r="E43" s="73">
        <f>(E26+E27+E28)+(E33*Kostentabelle!$B$11)+E38</f>
        <v>55000</v>
      </c>
      <c r="F43" s="74">
        <f>(E43/$E$18)/Kostentabelle!$B$11</f>
        <v>4.5833333333333337E-2</v>
      </c>
      <c r="G43" s="71" t="s">
        <v>108</v>
      </c>
    </row>
    <row r="44" spans="1:7" ht="28.2" thickTop="1" x14ac:dyDescent="0.25">
      <c r="A44" s="25" t="s">
        <v>104</v>
      </c>
      <c r="B44" s="53"/>
      <c r="C44" s="53"/>
      <c r="D44" s="53"/>
      <c r="E44" s="62">
        <f>SUM(E42:E43)</f>
        <v>55000</v>
      </c>
      <c r="F44" s="75">
        <f>SUM(F42:F43)</f>
        <v>4.5833333333333337E-2</v>
      </c>
      <c r="G44" s="53" t="s">
        <v>108</v>
      </c>
    </row>
    <row r="45" spans="1:7" ht="14.4" x14ac:dyDescent="0.3">
      <c r="A45" s="65" t="s">
        <v>101</v>
      </c>
      <c r="B45" s="65"/>
      <c r="C45" s="66">
        <f>C29+(C34*Kostentabelle!$B$11)+C39</f>
        <v>26000</v>
      </c>
      <c r="D45" s="76">
        <f>(C45/$E$18)/Kostentabelle!$B$11</f>
        <v>2.1666666666666667E-2</v>
      </c>
      <c r="E45" s="77" t="s">
        <v>38</v>
      </c>
      <c r="F45" s="75" t="s">
        <v>38</v>
      </c>
      <c r="G45" s="53"/>
    </row>
    <row r="46" spans="1:7" x14ac:dyDescent="0.25">
      <c r="A46" s="57"/>
      <c r="B46" s="53"/>
      <c r="C46" s="78"/>
      <c r="D46" s="79"/>
      <c r="E46" s="77"/>
      <c r="F46" s="75"/>
      <c r="G46" s="53"/>
    </row>
    <row r="47" spans="1:7" x14ac:dyDescent="0.25">
      <c r="A47" s="97" t="s">
        <v>64</v>
      </c>
      <c r="B47" s="97"/>
      <c r="C47" s="97"/>
      <c r="D47" s="97"/>
      <c r="E47" s="97"/>
      <c r="F47" s="97"/>
      <c r="G47" s="53"/>
    </row>
    <row r="48" spans="1:7" ht="30.75" customHeight="1" x14ac:dyDescent="0.25">
      <c r="A48" s="53"/>
      <c r="B48" s="25"/>
      <c r="C48" s="25"/>
      <c r="D48" s="58" t="s">
        <v>65</v>
      </c>
      <c r="E48" s="80" t="s">
        <v>105</v>
      </c>
      <c r="F48" s="101" t="s">
        <v>66</v>
      </c>
      <c r="G48" s="101"/>
    </row>
    <row r="49" spans="1:7" x14ac:dyDescent="0.25">
      <c r="A49" s="25" t="s">
        <v>23</v>
      </c>
      <c r="B49" s="53"/>
      <c r="C49" s="53"/>
      <c r="D49" s="75">
        <f>(E26+E27+E28+E33)/E18</f>
        <v>0.1125</v>
      </c>
      <c r="E49" s="75">
        <f>$E$33/$E$18</f>
        <v>1.2500000000000001E-2</v>
      </c>
      <c r="F49" s="100">
        <f>F38</f>
        <v>0</v>
      </c>
      <c r="G49" s="100"/>
    </row>
    <row r="50" spans="1:7" x14ac:dyDescent="0.25">
      <c r="A50" s="25"/>
      <c r="B50" s="53"/>
      <c r="C50" s="53"/>
      <c r="D50" s="75"/>
      <c r="E50" s="75"/>
      <c r="F50" s="75"/>
      <c r="G50" s="53"/>
    </row>
    <row r="51" spans="1:7" x14ac:dyDescent="0.25">
      <c r="A51" s="25" t="s">
        <v>67</v>
      </c>
      <c r="B51" s="53"/>
      <c r="C51" s="53"/>
      <c r="D51" s="53"/>
      <c r="E51" s="53"/>
      <c r="F51" s="53"/>
      <c r="G51" s="53"/>
    </row>
    <row r="52" spans="1:7" ht="133.5" customHeight="1" x14ac:dyDescent="0.25">
      <c r="A52" s="99" t="s">
        <v>114</v>
      </c>
      <c r="B52" s="99"/>
      <c r="C52" s="99"/>
      <c r="D52" s="99"/>
      <c r="E52" s="99"/>
      <c r="F52" s="99"/>
      <c r="G52" s="99"/>
    </row>
    <row r="53" spans="1:7" x14ac:dyDescent="0.25">
      <c r="A53" s="98"/>
      <c r="B53" s="98"/>
      <c r="C53" s="98"/>
      <c r="D53" s="98"/>
      <c r="E53" s="98"/>
      <c r="F53" s="98"/>
    </row>
    <row r="55" spans="1:7" x14ac:dyDescent="0.25">
      <c r="A55" s="47"/>
      <c r="B55" s="47"/>
      <c r="C55" s="47"/>
      <c r="D55" s="47"/>
      <c r="E55" s="48"/>
      <c r="F55" s="49"/>
    </row>
  </sheetData>
  <mergeCells count="25">
    <mergeCell ref="A1:G1"/>
    <mergeCell ref="A3:G3"/>
    <mergeCell ref="A22:G22"/>
    <mergeCell ref="C11:F11"/>
    <mergeCell ref="C12:F12"/>
    <mergeCell ref="F19:G19"/>
    <mergeCell ref="F18:G18"/>
    <mergeCell ref="D6:G6"/>
    <mergeCell ref="D5:G5"/>
    <mergeCell ref="D7:G7"/>
    <mergeCell ref="A41:G41"/>
    <mergeCell ref="F38:G38"/>
    <mergeCell ref="F37:G37"/>
    <mergeCell ref="F33:G33"/>
    <mergeCell ref="F32:G32"/>
    <mergeCell ref="F28:G28"/>
    <mergeCell ref="F27:G27"/>
    <mergeCell ref="F26:G26"/>
    <mergeCell ref="F24:G24"/>
    <mergeCell ref="F20:G20"/>
    <mergeCell ref="A47:F47"/>
    <mergeCell ref="A53:F53"/>
    <mergeCell ref="A52:G52"/>
    <mergeCell ref="F49:G49"/>
    <mergeCell ref="F48:G48"/>
  </mergeCells>
  <pageMargins left="0.7" right="0.7" top="0.78740157499999996" bottom="0.78740157499999996" header="0.3" footer="0.3"/>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Kostentabelle</vt:lpstr>
      <vt:lpstr>Entwurf Kosteninformation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Ex-ante-Kosteninformation</dc:title>
  <dc:creator>Mense, Andreas</dc:creator>
  <cp:lastModifiedBy>Dr. Gunter Reiff</cp:lastModifiedBy>
  <cp:lastPrinted>2024-07-23T12:32:47Z</cp:lastPrinted>
  <dcterms:created xsi:type="dcterms:W3CDTF">2017-12-15T17:28:11Z</dcterms:created>
  <dcterms:modified xsi:type="dcterms:W3CDTF">2024-07-23T12:35:42Z</dcterms:modified>
</cp:coreProperties>
</file>